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業務管理\WEB\すしやダイケー\20230130\"/>
    </mc:Choice>
  </mc:AlternateContent>
  <xr:revisionPtr revIDLastSave="0" documentId="13_ncr:1_{B709329B-986A-44B4-8E72-B88B8E7A7399}" xr6:coauthVersionLast="47" xr6:coauthVersionMax="47" xr10:uidLastSave="{00000000-0000-0000-0000-000000000000}"/>
  <bookViews>
    <workbookView xWindow="28680" yWindow="-120" windowWidth="29040" windowHeight="15720" xr2:uid="{2E40E4EE-2237-4655-A286-8BE9BDA2E5E3}"/>
  </bookViews>
  <sheets>
    <sheet name="ネット注文用 エクセル" sheetId="6" r:id="rId1"/>
    <sheet name="サイド" sheetId="5" r:id="rId2"/>
    <sheet name="自動計算" sheetId="4" state="hidden" r:id="rId3"/>
    <sheet name="Sheet1" sheetId="1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5" l="1"/>
  <c r="B47" i="5" s="1"/>
  <c r="E47" i="5" s="1"/>
  <c r="B36" i="5"/>
  <c r="E33" i="5"/>
  <c r="B33" i="5"/>
  <c r="E27" i="5"/>
  <c r="B27" i="5"/>
  <c r="E19" i="5"/>
  <c r="B13" i="5"/>
  <c r="F38" i="4" l="1"/>
  <c r="Q14" i="4"/>
  <c r="P14" i="4"/>
  <c r="K15" i="4"/>
  <c r="J15" i="4"/>
  <c r="Q13" i="4"/>
  <c r="Q12" i="4"/>
  <c r="Q11" i="4"/>
  <c r="Q10" i="4"/>
  <c r="N14" i="4"/>
  <c r="N13" i="4"/>
  <c r="N10" i="4"/>
  <c r="K14" i="4"/>
  <c r="K13" i="4"/>
  <c r="K12" i="4"/>
  <c r="K11" i="4"/>
  <c r="K10" i="4"/>
  <c r="P11" i="4"/>
  <c r="P12" i="4"/>
  <c r="P13" i="4"/>
  <c r="P10" i="4"/>
  <c r="M11" i="4"/>
  <c r="N11" i="4" s="1"/>
  <c r="M12" i="4"/>
  <c r="N12" i="4" s="1"/>
  <c r="N15" i="4" s="1"/>
  <c r="M13" i="4"/>
  <c r="M14" i="4"/>
  <c r="M10" i="4"/>
  <c r="J14" i="4"/>
  <c r="J11" i="4"/>
  <c r="J12" i="4"/>
  <c r="J13" i="4"/>
  <c r="J10" i="4"/>
  <c r="N7" i="4"/>
  <c r="O7" i="4"/>
  <c r="P7" i="4"/>
  <c r="M7" i="4"/>
  <c r="L7" i="4"/>
  <c r="K7" i="4"/>
  <c r="J7" i="4"/>
  <c r="I7" i="4"/>
  <c r="P5" i="4"/>
  <c r="O5" i="4"/>
  <c r="N5" i="4"/>
  <c r="M5" i="4"/>
  <c r="L5" i="4"/>
  <c r="K5" i="4"/>
  <c r="J5" i="4"/>
  <c r="I5" i="4"/>
  <c r="J6" i="1"/>
  <c r="Q8" i="1"/>
  <c r="P8" i="1"/>
  <c r="O8" i="1"/>
  <c r="N8" i="1"/>
  <c r="M8" i="1"/>
  <c r="L8" i="1"/>
  <c r="K8" i="1"/>
  <c r="J8" i="1"/>
  <c r="Q6" i="1"/>
  <c r="P6" i="1"/>
  <c r="O6" i="1"/>
  <c r="N6" i="1"/>
  <c r="M6" i="1"/>
  <c r="L6" i="1"/>
  <c r="K6" i="1"/>
  <c r="M15" i="4" l="1"/>
  <c r="Q7" i="4"/>
  <c r="Q5" i="4"/>
  <c r="S5" i="4" s="1"/>
  <c r="R5" i="4" s="1"/>
  <c r="R6" i="1"/>
  <c r="T6" i="1" s="1"/>
  <c r="S6" i="1" s="1"/>
  <c r="R8" i="1"/>
  <c r="G40" i="1" s="1"/>
</calcChain>
</file>

<file path=xl/sharedStrings.xml><?xml version="1.0" encoding="utf-8"?>
<sst xmlns="http://schemas.openxmlformats.org/spreadsheetml/2006/main" count="565" uniqueCount="261">
  <si>
    <t>お持ち帰りメニューリスト</t>
  </si>
  <si>
    <t>　※ susiyad@outlook.jpへメール</t>
  </si>
  <si>
    <t>← こちらをクリックしてください。</t>
    <phoneticPr fontId="7"/>
  </si>
  <si>
    <t>1皿2カン 119円 (税込)</t>
  </si>
  <si>
    <t>1皿2カン 178円(税込)</t>
  </si>
  <si>
    <t>1皿2カン 238円 (税込)</t>
  </si>
  <si>
    <t xml:space="preserve">↓なにもかえないでください↓        </t>
    <phoneticPr fontId="7"/>
  </si>
  <si>
    <t>商品名</t>
  </si>
  <si>
    <t>カニカマ</t>
  </si>
  <si>
    <t>アボカド軍艦</t>
  </si>
  <si>
    <t>イカとびっこ軍艦</t>
  </si>
  <si>
    <t>119円</t>
  </si>
  <si>
    <t>178円</t>
  </si>
  <si>
    <t>238円</t>
  </si>
  <si>
    <t>297円</t>
  </si>
  <si>
    <t>356円</t>
  </si>
  <si>
    <t>594円</t>
  </si>
  <si>
    <t>950円</t>
  </si>
  <si>
    <t>1188円</t>
  </si>
  <si>
    <t>合計</t>
  </si>
  <si>
    <t>税</t>
  </si>
  <si>
    <t>金額</t>
  </si>
  <si>
    <t>カニカマ炙り</t>
  </si>
  <si>
    <t>エビマヨ軍艦</t>
  </si>
  <si>
    <t>いくら軍艦　(ます)</t>
  </si>
  <si>
    <t>テリマヨハンバーグ</t>
  </si>
  <si>
    <t>オクラ軍艦</t>
  </si>
  <si>
    <t>さざえ軍艦</t>
  </si>
  <si>
    <t>皿数合計</t>
  </si>
  <si>
    <t>コーン軍艦</t>
  </si>
  <si>
    <t>げそサラダ軍艦</t>
  </si>
  <si>
    <t>しいたけ軍艦</t>
  </si>
  <si>
    <t>皿</t>
  </si>
  <si>
    <t>ツナ軍艦</t>
  </si>
  <si>
    <t>タコサラダ軍艦</t>
  </si>
  <si>
    <t>とびっこ軍艦</t>
    <rPh sb="4" eb="6">
      <t>グンカン</t>
    </rPh>
    <phoneticPr fontId="7"/>
  </si>
  <si>
    <t>ウインナー軍艦</t>
  </si>
  <si>
    <t>ウインナー巻き</t>
  </si>
  <si>
    <t>カラフトシシャモ</t>
  </si>
  <si>
    <t>とろろ芋軍艦</t>
  </si>
  <si>
    <t>イカマヨ炙り</t>
  </si>
  <si>
    <t>納豆巻き</t>
  </si>
  <si>
    <t>ねぎとろ軍艦</t>
  </si>
  <si>
    <t>辛子イカマヨ炙り</t>
  </si>
  <si>
    <t>かっぱ巻き</t>
  </si>
  <si>
    <t>ホッキ貝サラダ</t>
  </si>
  <si>
    <t>帆立</t>
  </si>
  <si>
    <t>梅きゅう巻き</t>
  </si>
  <si>
    <t>刻み穴子軍艦</t>
  </si>
  <si>
    <t>帆立炙り</t>
  </si>
  <si>
    <t>えびきゅう巻き</t>
  </si>
  <si>
    <t>つぶ貝</t>
  </si>
  <si>
    <t>たまご巻き</t>
  </si>
  <si>
    <t>明太マヨ軍艦</t>
  </si>
  <si>
    <t>ほっき貝</t>
  </si>
  <si>
    <r>
      <t>ｼｰﾁｷﾝ巻き</t>
    </r>
    <r>
      <rPr>
        <b/>
        <sz val="10"/>
        <color rgb="FF000000"/>
        <rFont val="ＭＳ Ｐゴシック"/>
        <family val="3"/>
        <charset val="128"/>
      </rPr>
      <t>(太巻き)</t>
    </r>
    <rPh sb="8" eb="10">
      <t>フトマ</t>
    </rPh>
    <phoneticPr fontId="7"/>
  </si>
  <si>
    <t>明太軍艦</t>
  </si>
  <si>
    <t>いか</t>
  </si>
  <si>
    <r>
      <t>サラダ巻き</t>
    </r>
    <r>
      <rPr>
        <b/>
        <sz val="10"/>
        <color rgb="FF000000"/>
        <rFont val="ＭＳ Ｐゴシック"/>
        <family val="3"/>
        <charset val="128"/>
      </rPr>
      <t>(太巻き)</t>
    </r>
    <rPh sb="6" eb="8">
      <t>フトマ</t>
    </rPh>
    <phoneticPr fontId="7"/>
  </si>
  <si>
    <t>穴子きゅうり巻き</t>
  </si>
  <si>
    <t>たこ</t>
  </si>
  <si>
    <t>太巻き</t>
  </si>
  <si>
    <t>山芋梅巻き</t>
  </si>
  <si>
    <t>タコ炙り</t>
  </si>
  <si>
    <r>
      <t>ツナ巻き</t>
    </r>
    <r>
      <rPr>
        <b/>
        <sz val="10"/>
        <color rgb="FF000000"/>
        <rFont val="ＭＳ Ｐゴシック"/>
        <family val="3"/>
        <charset val="128"/>
      </rPr>
      <t>(細巻き)</t>
    </r>
    <rPh sb="5" eb="7">
      <t>ホソマ</t>
    </rPh>
    <phoneticPr fontId="7"/>
  </si>
  <si>
    <t>鉄火巻き</t>
  </si>
  <si>
    <t>生穴子</t>
  </si>
  <si>
    <t>玉子</t>
  </si>
  <si>
    <t>えび（小）</t>
  </si>
  <si>
    <t>生穴子炙り</t>
  </si>
  <si>
    <t>いなり</t>
  </si>
  <si>
    <t>えびマヨ炙り</t>
  </si>
  <si>
    <t>真鯛</t>
  </si>
  <si>
    <t>生ハム</t>
  </si>
  <si>
    <t>えびマヨ炙りガーリック</t>
  </si>
  <si>
    <t>真鯛　湯引き</t>
  </si>
  <si>
    <t>おしんこ巻き</t>
    <rPh sb="4" eb="5">
      <t>マ</t>
    </rPh>
    <phoneticPr fontId="7"/>
  </si>
  <si>
    <t>ぶり</t>
  </si>
  <si>
    <t>ひらす</t>
  </si>
  <si>
    <t>ぶり炙り</t>
  </si>
  <si>
    <t>1皿2カン 356円 (税込)</t>
  </si>
  <si>
    <t>ぶりテリ</t>
  </si>
  <si>
    <t>1皿2カン 297円 (税込)</t>
  </si>
  <si>
    <t>いくら軍艦</t>
  </si>
  <si>
    <t>〆さば</t>
  </si>
  <si>
    <t>サーモン炙り</t>
  </si>
  <si>
    <t>うに軍艦</t>
  </si>
  <si>
    <t>〆さば炙り</t>
  </si>
  <si>
    <t>サーモン炙りガーリック</t>
  </si>
  <si>
    <t>えび</t>
  </si>
  <si>
    <t>サーモン</t>
  </si>
  <si>
    <t>まぐろ赤身</t>
  </si>
  <si>
    <t>1皿2カン 594円 (税込)</t>
  </si>
  <si>
    <t>オニオンサーモン</t>
  </si>
  <si>
    <t>くじらベーコン</t>
  </si>
  <si>
    <t>まぐろ中トロ</t>
  </si>
  <si>
    <t>煮穴子</t>
  </si>
  <si>
    <t>天然生えび</t>
  </si>
  <si>
    <t>あわび</t>
  </si>
  <si>
    <t>穴子蒲焼</t>
  </si>
  <si>
    <t>生えび炙り</t>
  </si>
  <si>
    <t>甘えび</t>
    <phoneticPr fontId="7"/>
  </si>
  <si>
    <t>生えびマヨ炙り</t>
  </si>
  <si>
    <t>1皿2カン 950円 (税込)</t>
  </si>
  <si>
    <t>生えびマヨガーリック</t>
  </si>
  <si>
    <t>まぐろ三貫盛</t>
  </si>
  <si>
    <t>貝三貫盛</t>
  </si>
  <si>
    <t>1皿2カン 1,188円 (税込)</t>
  </si>
  <si>
    <t>まぐろ大トロ</t>
  </si>
  <si>
    <t>電話</t>
  </si>
  <si>
    <t>0920-52-8088</t>
  </si>
  <si>
    <t>お名前</t>
  </si>
  <si>
    <t>ＦＡＸ</t>
  </si>
  <si>
    <t>0920-52-5908</t>
  </si>
  <si>
    <t>総数皿</t>
  </si>
  <si>
    <t>電話番号</t>
  </si>
  <si>
    <t>※susiyad@outlook.jpへメール</t>
  </si>
  <si>
    <t>お渡し希望日</t>
  </si>
  <si>
    <t xml:space="preserve">   月　　日　　時　　分</t>
    <phoneticPr fontId="7"/>
  </si>
  <si>
    <t>※お皿の枚数でご記入（ご注文）下さい。</t>
  </si>
  <si>
    <r>
      <rPr>
        <b/>
        <sz val="14"/>
        <color rgb="FF000000"/>
        <rFont val="ＭＳ Ｐゴシック"/>
        <family val="3"/>
        <charset val="128"/>
      </rPr>
      <t>寿司</t>
    </r>
    <r>
      <rPr>
        <b/>
        <sz val="10"/>
        <color rgb="FF000000"/>
        <rFont val="ＭＳ Ｐゴシック"/>
        <family val="3"/>
        <charset val="128"/>
      </rPr>
      <t>（税抜）</t>
    </r>
  </si>
  <si>
    <r>
      <t>サイド</t>
    </r>
    <r>
      <rPr>
        <b/>
        <sz val="10"/>
        <color rgb="FF000000"/>
        <rFont val="ＭＳ Ｐゴシック"/>
        <family val="3"/>
        <charset val="128"/>
      </rPr>
      <t>（税抜）</t>
    </r>
    <phoneticPr fontId="7"/>
  </si>
  <si>
    <r>
      <rPr>
        <b/>
        <sz val="14"/>
        <color rgb="FF000000"/>
        <rFont val="ＭＳ Ｐゴシック"/>
        <family val="3"/>
        <charset val="128"/>
      </rPr>
      <t>容器</t>
    </r>
    <r>
      <rPr>
        <b/>
        <sz val="11"/>
        <color indexed="8"/>
        <rFont val="ＭＳ Ｐゴシック"/>
        <family val="3"/>
        <charset val="128"/>
      </rPr>
      <t>（税抜）</t>
    </r>
    <rPh sb="0" eb="2">
      <t>ヨウキ</t>
    </rPh>
    <phoneticPr fontId="7"/>
  </si>
  <si>
    <t>8% すし</t>
    <phoneticPr fontId="7"/>
  </si>
  <si>
    <t>8% サイド</t>
    <phoneticPr fontId="7"/>
  </si>
  <si>
    <t>← 計算はしないでください。</t>
    <rPh sb="2" eb="4">
      <t>ケイサン</t>
    </rPh>
    <phoneticPr fontId="7"/>
  </si>
  <si>
    <t>10% 容器</t>
    <rPh sb="4" eb="6">
      <t>ヨウキ</t>
    </rPh>
    <phoneticPr fontId="7"/>
  </si>
  <si>
    <t>税抜金額</t>
    <rPh sb="0" eb="2">
      <t>ゼイヌ</t>
    </rPh>
    <rPh sb="2" eb="4">
      <t>キンガク</t>
    </rPh>
    <phoneticPr fontId="7"/>
  </si>
  <si>
    <t>税込金額</t>
    <rPh sb="0" eb="2">
      <t>ゼイコ</t>
    </rPh>
    <rPh sb="2" eb="4">
      <t>キンガク</t>
    </rPh>
    <phoneticPr fontId="7"/>
  </si>
  <si>
    <t>皿数</t>
    <rPh sb="0" eb="2">
      <t>サラスウ</t>
    </rPh>
    <phoneticPr fontId="4"/>
  </si>
  <si>
    <t>唐揚げ軍艦</t>
    <phoneticPr fontId="4"/>
  </si>
  <si>
    <t>えびマヨ炙りｶﾞｰﾘｯｸ</t>
    <phoneticPr fontId="4"/>
  </si>
  <si>
    <t>いくら軍艦(ます)</t>
    <phoneticPr fontId="4"/>
  </si>
  <si>
    <t>松</t>
    <rPh sb="0" eb="1">
      <t>マツ</t>
    </rPh>
    <phoneticPr fontId="4"/>
  </si>
  <si>
    <t>サーモン炙りｶﾞｰﾘｯｸ</t>
    <phoneticPr fontId="4"/>
  </si>
  <si>
    <t>生えびﾏﾖｶﾞｰﾘｯｸ</t>
    <phoneticPr fontId="4"/>
  </si>
  <si>
    <t>醤油</t>
    <rPh sb="0" eb="2">
      <t>ショウユ</t>
    </rPh>
    <phoneticPr fontId="7"/>
  </si>
  <si>
    <t>商品全てワサビ抜きとなっております｡</t>
    <rPh sb="0" eb="3">
      <t>ショウヒンスベ</t>
    </rPh>
    <rPh sb="7" eb="8">
      <t>ヌ</t>
    </rPh>
    <phoneticPr fontId="4"/>
  </si>
  <si>
    <t>竹</t>
    <rPh sb="0" eb="1">
      <t>タケ</t>
    </rPh>
    <phoneticPr fontId="4"/>
  </si>
  <si>
    <t>梅</t>
    <rPh sb="0" eb="1">
      <t>ウメ</t>
    </rPh>
    <phoneticPr fontId="4"/>
  </si>
  <si>
    <t>１人前 1,575円(税込)</t>
    <rPh sb="1" eb="3">
      <t>ニンマエ</t>
    </rPh>
    <phoneticPr fontId="4"/>
  </si>
  <si>
    <t>２人前 3,150円(税込)</t>
    <rPh sb="1" eb="3">
      <t>ニンマエ</t>
    </rPh>
    <rPh sb="11" eb="13">
      <t>ゼイコ</t>
    </rPh>
    <phoneticPr fontId="4"/>
  </si>
  <si>
    <t>３人前 4,724円(税込)</t>
    <rPh sb="1" eb="3">
      <t>ニンマエ</t>
    </rPh>
    <rPh sb="11" eb="13">
      <t>ゼイコ</t>
    </rPh>
    <phoneticPr fontId="4"/>
  </si>
  <si>
    <t>４人前 6,299円(税込)</t>
    <rPh sb="1" eb="3">
      <t>ニンマエ</t>
    </rPh>
    <rPh sb="11" eb="13">
      <t>ゼイコ</t>
    </rPh>
    <phoneticPr fontId="4"/>
  </si>
  <si>
    <t>５人前 7,874円(税込)</t>
    <rPh sb="1" eb="3">
      <t>ニンマエ</t>
    </rPh>
    <rPh sb="11" eb="13">
      <t>ゼイコ</t>
    </rPh>
    <phoneticPr fontId="4"/>
  </si>
  <si>
    <t>１人前 1,129円(税込)</t>
    <rPh sb="1" eb="3">
      <t>ニンマエ</t>
    </rPh>
    <rPh sb="11" eb="13">
      <t>ゼイコ</t>
    </rPh>
    <phoneticPr fontId="4"/>
  </si>
  <si>
    <t>1皿2貫 238円 (税込)</t>
    <rPh sb="3" eb="4">
      <t>カン</t>
    </rPh>
    <phoneticPr fontId="4"/>
  </si>
  <si>
    <t>1皿2貫 356円 (税込)</t>
    <rPh sb="3" eb="4">
      <t>カン</t>
    </rPh>
    <phoneticPr fontId="4"/>
  </si>
  <si>
    <t>1皿2貫 178円(税込)</t>
    <rPh sb="3" eb="4">
      <t>カン</t>
    </rPh>
    <phoneticPr fontId="4"/>
  </si>
  <si>
    <t>1皿2貫 119円 (税込)</t>
    <rPh sb="3" eb="4">
      <t>カン</t>
    </rPh>
    <phoneticPr fontId="4"/>
  </si>
  <si>
    <t>1皿2貫 594円 (税込)</t>
    <rPh sb="3" eb="4">
      <t>カン</t>
    </rPh>
    <phoneticPr fontId="4"/>
  </si>
  <si>
    <t>1皿2貫 950円 (税込)</t>
    <rPh sb="3" eb="4">
      <t>カン</t>
    </rPh>
    <phoneticPr fontId="4"/>
  </si>
  <si>
    <t>1皿2貫 1,188円(税込)</t>
    <rPh sb="3" eb="4">
      <t>カン</t>
    </rPh>
    <phoneticPr fontId="4"/>
  </si>
  <si>
    <r>
      <t xml:space="preserve"> </t>
    </r>
    <r>
      <rPr>
        <b/>
        <u/>
        <sz val="16"/>
        <color rgb="FFFF0000"/>
        <rFont val="游ゴシック"/>
        <family val="3"/>
        <charset val="128"/>
      </rPr>
      <t>毎週火曜と水曜は定休日です</t>
    </r>
    <rPh sb="3" eb="5">
      <t>カヨウ</t>
    </rPh>
    <phoneticPr fontId="7"/>
  </si>
  <si>
    <t>毎週火曜・水曜日は定休日です</t>
    <rPh sb="0" eb="2">
      <t>マイシュウ</t>
    </rPh>
    <rPh sb="2" eb="3">
      <t>カ</t>
    </rPh>
    <rPh sb="5" eb="8">
      <t>スイヨウビ</t>
    </rPh>
    <rPh sb="9" eb="12">
      <t>テイキュウビ</t>
    </rPh>
    <phoneticPr fontId="4"/>
  </si>
  <si>
    <t>お名前</t>
    <rPh sb="1" eb="3">
      <t>ナマエ</t>
    </rPh>
    <phoneticPr fontId="4"/>
  </si>
  <si>
    <r>
      <t>ｼｰﾁｷﾝ巻き</t>
    </r>
    <r>
      <rPr>
        <b/>
        <sz val="10"/>
        <color rgb="FF000000"/>
        <rFont val="ＭＳ Ｐ明朝"/>
        <family val="1"/>
        <charset val="128"/>
      </rPr>
      <t>(太巻)</t>
    </r>
    <rPh sb="8" eb="10">
      <t>フトマ</t>
    </rPh>
    <phoneticPr fontId="7"/>
  </si>
  <si>
    <r>
      <t>サラダ巻き</t>
    </r>
    <r>
      <rPr>
        <b/>
        <sz val="10"/>
        <color rgb="FF000000"/>
        <rFont val="ＭＳ Ｐ明朝"/>
        <family val="1"/>
        <charset val="128"/>
      </rPr>
      <t>(太巻)</t>
    </r>
    <rPh sb="6" eb="8">
      <t>フトマ</t>
    </rPh>
    <phoneticPr fontId="7"/>
  </si>
  <si>
    <r>
      <t>ツナ巻き</t>
    </r>
    <r>
      <rPr>
        <b/>
        <sz val="10"/>
        <color rgb="FF000000"/>
        <rFont val="ＭＳ Ｐ明朝"/>
        <family val="1"/>
        <charset val="128"/>
      </rPr>
      <t>(細巻)</t>
    </r>
    <rPh sb="5" eb="7">
      <t>ホソマ</t>
    </rPh>
    <phoneticPr fontId="7"/>
  </si>
  <si>
    <r>
      <t>寿司</t>
    </r>
    <r>
      <rPr>
        <b/>
        <sz val="10"/>
        <color rgb="FF000000"/>
        <rFont val="ＭＳ Ｐ明朝"/>
        <family val="1"/>
        <charset val="128"/>
      </rPr>
      <t>（税抜）</t>
    </r>
  </si>
  <si>
    <r>
      <t>サイド</t>
    </r>
    <r>
      <rPr>
        <b/>
        <sz val="10"/>
        <color rgb="FF000000"/>
        <rFont val="ＭＳ Ｐ明朝"/>
        <family val="1"/>
        <charset val="128"/>
      </rPr>
      <t>（税抜）</t>
    </r>
    <phoneticPr fontId="7"/>
  </si>
  <si>
    <r>
      <rPr>
        <b/>
        <sz val="14"/>
        <color rgb="FF000000"/>
        <rFont val="ＭＳ Ｐ明朝"/>
        <family val="1"/>
        <charset val="128"/>
      </rPr>
      <t>容器</t>
    </r>
    <r>
      <rPr>
        <b/>
        <sz val="11"/>
        <color indexed="8"/>
        <rFont val="ＭＳ Ｐ明朝"/>
        <family val="1"/>
        <charset val="128"/>
      </rPr>
      <t>（税抜）</t>
    </r>
    <rPh sb="0" eb="2">
      <t>ヨウキ</t>
    </rPh>
    <phoneticPr fontId="7"/>
  </si>
  <si>
    <t>様</t>
    <rPh sb="0" eb="1">
      <t>サマ</t>
    </rPh>
    <phoneticPr fontId="4"/>
  </si>
  <si>
    <t>ＦＡＸ</t>
    <phoneticPr fontId="4"/>
  </si>
  <si>
    <t>総数</t>
    <rPh sb="0" eb="2">
      <t>ソウスウ</t>
    </rPh>
    <phoneticPr fontId="4"/>
  </si>
  <si>
    <t>０９２０－５２－８０８８</t>
    <phoneticPr fontId="4"/>
  </si>
  <si>
    <t>０９２０－５２－５９０８</t>
    <phoneticPr fontId="4"/>
  </si>
  <si>
    <t>２人前 2,258円(税込)</t>
    <rPh sb="1" eb="3">
      <t>ニンマエ</t>
    </rPh>
    <rPh sb="11" eb="13">
      <t>ゼイコ</t>
    </rPh>
    <phoneticPr fontId="4"/>
  </si>
  <si>
    <t>３人前 3,386円(税込)</t>
    <rPh sb="1" eb="3">
      <t>ニンマエ</t>
    </rPh>
    <rPh sb="11" eb="13">
      <t>ゼイコ</t>
    </rPh>
    <phoneticPr fontId="4"/>
  </si>
  <si>
    <t>４人前 4,515円(税込)</t>
    <rPh sb="1" eb="3">
      <t>ニンマエ</t>
    </rPh>
    <rPh sb="11" eb="13">
      <t>ゼイコ</t>
    </rPh>
    <phoneticPr fontId="4"/>
  </si>
  <si>
    <t>５人前 5,643円(税込)</t>
    <rPh sb="1" eb="3">
      <t>ニンマエ</t>
    </rPh>
    <rPh sb="11" eb="13">
      <t>ゼイコ</t>
    </rPh>
    <phoneticPr fontId="4"/>
  </si>
  <si>
    <t>１人前 773円(税込)</t>
    <rPh sb="1" eb="3">
      <t>ニンマエ</t>
    </rPh>
    <rPh sb="9" eb="11">
      <t>ゼイコ</t>
    </rPh>
    <phoneticPr fontId="4"/>
  </si>
  <si>
    <t>２人前 1,545円(税込)</t>
    <rPh sb="1" eb="3">
      <t>ニンマエ</t>
    </rPh>
    <rPh sb="11" eb="13">
      <t>ゼイコ</t>
    </rPh>
    <phoneticPr fontId="4"/>
  </si>
  <si>
    <t>３人前 2,317円(税込)</t>
    <rPh sb="1" eb="3">
      <t>ニンマエ</t>
    </rPh>
    <rPh sb="11" eb="13">
      <t>ゼイコ</t>
    </rPh>
    <phoneticPr fontId="4"/>
  </si>
  <si>
    <t>４人前 3,089円(税込)</t>
    <rPh sb="1" eb="3">
      <t>ニンマエ</t>
    </rPh>
    <rPh sb="11" eb="13">
      <t>ゼイコ</t>
    </rPh>
    <phoneticPr fontId="4"/>
  </si>
  <si>
    <t>ローストビーフ</t>
    <phoneticPr fontId="4"/>
  </si>
  <si>
    <t>牛タン炙り</t>
    <rPh sb="0" eb="1">
      <t>ギュウ</t>
    </rPh>
    <rPh sb="3" eb="4">
      <t>アブ</t>
    </rPh>
    <phoneticPr fontId="4"/>
  </si>
  <si>
    <t xml:space="preserve">      個</t>
    <rPh sb="6" eb="7">
      <t>コ</t>
    </rPh>
    <phoneticPr fontId="4"/>
  </si>
  <si>
    <r>
      <rPr>
        <b/>
        <sz val="12"/>
        <color rgb="FF000000"/>
        <rFont val="ＭＳ Ｐ明朝"/>
        <family val="1"/>
        <charset val="128"/>
      </rPr>
      <t>風呂敷</t>
    </r>
    <r>
      <rPr>
        <sz val="12"/>
        <color indexed="8"/>
        <rFont val="ＭＳ Ｐ明朝"/>
        <family val="1"/>
        <charset val="128"/>
      </rPr>
      <t xml:space="preserve">        枚</t>
    </r>
    <rPh sb="0" eb="3">
      <t>フロシキ</t>
    </rPh>
    <rPh sb="11" eb="12">
      <t>マイ</t>
    </rPh>
    <phoneticPr fontId="7"/>
  </si>
  <si>
    <t>1皿2貫 297円 (税込)</t>
    <rPh sb="3" eb="4">
      <t>カン</t>
    </rPh>
    <phoneticPr fontId="4"/>
  </si>
  <si>
    <t>袋</t>
    <rPh sb="0" eb="1">
      <t>フクロ</t>
    </rPh>
    <phoneticPr fontId="7"/>
  </si>
  <si>
    <t xml:space="preserve">        枚</t>
    <rPh sb="8" eb="9">
      <t>マイ</t>
    </rPh>
    <phoneticPr fontId="4"/>
  </si>
  <si>
    <t>ＴＥＬ</t>
    <phoneticPr fontId="4"/>
  </si>
  <si>
    <r>
      <t xml:space="preserve">お持ち帰りメニューリスト   </t>
    </r>
    <r>
      <rPr>
        <b/>
        <u val="double"/>
        <sz val="14"/>
        <color rgb="FFFF0000"/>
        <rFont val="ＭＳ Ｐ明朝"/>
        <family val="1"/>
        <charset val="128"/>
      </rPr>
      <t>※注文の際はＦＡＸ後、店舗へＴＥＬお願いします。</t>
    </r>
    <rPh sb="16" eb="18">
      <t>チュウモン</t>
    </rPh>
    <rPh sb="19" eb="20">
      <t>サイ</t>
    </rPh>
    <rPh sb="24" eb="25">
      <t>ゴ</t>
    </rPh>
    <rPh sb="26" eb="28">
      <t>テンポ</t>
    </rPh>
    <rPh sb="33" eb="34">
      <t>ネガ</t>
    </rPh>
    <phoneticPr fontId="4"/>
  </si>
  <si>
    <t>※ ならなかった場合の為、アドレスも掲載しておきます。</t>
    <rPh sb="8" eb="10">
      <t>バアイ</t>
    </rPh>
    <rPh sb="11" eb="12">
      <t>タメ</t>
    </rPh>
    <rPh sb="18" eb="20">
      <t>ケイサイ</t>
    </rPh>
    <phoneticPr fontId="4"/>
  </si>
  <si>
    <t>susiyad@outlook.jp</t>
    <phoneticPr fontId="4"/>
  </si>
  <si>
    <t>↓メールでご注文の方はこちら↓</t>
    <rPh sb="6" eb="8">
      <t>チュウモン</t>
    </rPh>
    <rPh sb="9" eb="10">
      <t>カタ</t>
    </rPh>
    <phoneticPr fontId="4"/>
  </si>
  <si>
    <t>1人前</t>
    <rPh sb="1" eb="3">
      <t>ニンマエ</t>
    </rPh>
    <phoneticPr fontId="4"/>
  </si>
  <si>
    <t>2人前</t>
    <rPh sb="1" eb="3">
      <t>ニンマエ</t>
    </rPh>
    <phoneticPr fontId="4"/>
  </si>
  <si>
    <t>3人前</t>
    <rPh sb="1" eb="3">
      <t>ニンマエ</t>
    </rPh>
    <phoneticPr fontId="4"/>
  </si>
  <si>
    <t>4人前</t>
    <rPh sb="1" eb="3">
      <t>ニンマエ</t>
    </rPh>
    <phoneticPr fontId="4"/>
  </si>
  <si>
    <t>5人前</t>
    <rPh sb="1" eb="3">
      <t>ニンマエ</t>
    </rPh>
    <phoneticPr fontId="4"/>
  </si>
  <si>
    <t>Ｓ数</t>
    <rPh sb="1" eb="2">
      <t>スウ</t>
    </rPh>
    <phoneticPr fontId="4"/>
  </si>
  <si>
    <t>金額</t>
    <rPh sb="0" eb="2">
      <t>キンガク</t>
    </rPh>
    <phoneticPr fontId="4"/>
  </si>
  <si>
    <t>合計</t>
    <rPh sb="0" eb="2">
      <t>ゴウケイ</t>
    </rPh>
    <phoneticPr fontId="4"/>
  </si>
  <si>
    <t>※ 商品全てワサビ抜きとなっております｡</t>
    <rPh sb="2" eb="5">
      <t>ショウヒンスベ</t>
    </rPh>
    <rPh sb="9" eb="10">
      <t>ヌ</t>
    </rPh>
    <phoneticPr fontId="4"/>
  </si>
  <si>
    <t>※ お皿の枚数でご記入（ご注文）下さい。</t>
    <phoneticPr fontId="4"/>
  </si>
  <si>
    <t>↓なにもあたらないでください↓</t>
    <phoneticPr fontId="4"/>
  </si>
  <si>
    <t>皿</t>
    <rPh sb="0" eb="1">
      <t>サラ</t>
    </rPh>
    <phoneticPr fontId="4"/>
  </si>
  <si>
    <t>↑メールでご注文の方はこちら↑</t>
    <rPh sb="6" eb="8">
      <t>チュウモン</t>
    </rPh>
    <rPh sb="9" eb="10">
      <t>カタ</t>
    </rPh>
    <phoneticPr fontId="4"/>
  </si>
  <si>
    <t>→   メール注文ここをクリック   ←</t>
    <rPh sb="7" eb="9">
      <t>チュウモン</t>
    </rPh>
    <phoneticPr fontId="4"/>
  </si>
  <si>
    <t>皿</t>
    <rPh sb="0" eb="1">
      <t>サラ</t>
    </rPh>
    <phoneticPr fontId="4"/>
  </si>
  <si>
    <t>※ＦＡＸ送信後、店舗にご連絡下さいませ。</t>
  </si>
  <si>
    <t>1皿　238円 (税込)</t>
  </si>
  <si>
    <t>1皿　356円 (税込)</t>
  </si>
  <si>
    <t>粗びきウインナー</t>
  </si>
  <si>
    <t>エビフライ（小）</t>
  </si>
  <si>
    <t>ゴボウフリッター</t>
  </si>
  <si>
    <t>オニオンリング</t>
  </si>
  <si>
    <t>俵型カニクリームコロッケ</t>
  </si>
  <si>
    <t>海鮮揚シュウマイ</t>
  </si>
  <si>
    <t>鶏唐揚げ</t>
  </si>
  <si>
    <t>ごま団子</t>
  </si>
  <si>
    <t>のびチーめんちかつ</t>
  </si>
  <si>
    <t>じゃが丸チーズ</t>
  </si>
  <si>
    <t>フライドポテト</t>
  </si>
  <si>
    <t>たこ焼き</t>
  </si>
  <si>
    <t>ミックスフライ</t>
  </si>
  <si>
    <t>チーズ棒</t>
  </si>
  <si>
    <t>ひとくちイカフライ</t>
    <phoneticPr fontId="7"/>
  </si>
  <si>
    <t>チーズポテトもち</t>
  </si>
  <si>
    <t>ピり辛ウインナー2本</t>
  </si>
  <si>
    <t>合計（税抜）</t>
  </si>
  <si>
    <t>チキンナゲット</t>
  </si>
  <si>
    <t>1皿297円 (税込）</t>
  </si>
  <si>
    <t>とんかつ</t>
  </si>
  <si>
    <t>穴子の天ぷら（1入）</t>
  </si>
  <si>
    <t>穴子フライ（1入）</t>
  </si>
  <si>
    <t>アメリカンドック</t>
  </si>
  <si>
    <t>イカ下足</t>
  </si>
  <si>
    <t>カニクリームコロッケ</t>
  </si>
  <si>
    <t>1皿　475円（税込）</t>
  </si>
  <si>
    <t>カリカリポテト</t>
  </si>
  <si>
    <t>唐揚げ（大）</t>
  </si>
  <si>
    <t>ささみチーズフライ</t>
  </si>
  <si>
    <t>スティックチキン</t>
  </si>
  <si>
    <t>チーズドック</t>
  </si>
  <si>
    <t>茶豆</t>
  </si>
  <si>
    <t>穴子カマ竜田揚げ</t>
    <rPh sb="0" eb="2">
      <t>アナゴ</t>
    </rPh>
    <rPh sb="4" eb="7">
      <t>タツタア</t>
    </rPh>
    <phoneticPr fontId="7"/>
  </si>
  <si>
    <t>1皿　594円（税込）</t>
  </si>
  <si>
    <t>刺身盛り合わせ</t>
  </si>
  <si>
    <t>穴子の刺身</t>
  </si>
  <si>
    <t>いか天ぷら（5入）</t>
  </si>
  <si>
    <t>エビ天ぷら（5入）</t>
  </si>
  <si>
    <t>1皿　1188円（税込）</t>
  </si>
  <si>
    <t>1皿　1782円（税込）</t>
  </si>
  <si>
    <t>刺身盛り合わせ（大）</t>
  </si>
  <si>
    <t>あわび刺身</t>
  </si>
  <si>
    <t>　お名前</t>
  </si>
  <si>
    <t>様</t>
  </si>
  <si>
    <t>　電話番号</t>
  </si>
  <si>
    <t>　お渡し希望日</t>
  </si>
  <si>
    <t>月　　日　　　曜日　　　時　　　分</t>
  </si>
  <si>
    <t>　すしや　ダイケー</t>
  </si>
  <si>
    <t>〒817-0031</t>
  </si>
  <si>
    <t>対馬市厳原町久田道1659</t>
  </si>
  <si>
    <t>　T E L</t>
  </si>
  <si>
    <r>
      <rPr>
        <b/>
        <sz val="18"/>
        <color rgb="FF000000"/>
        <rFont val="游ゴシック"/>
        <family val="3"/>
        <charset val="128"/>
      </rPr>
      <t xml:space="preserve">      </t>
    </r>
    <r>
      <rPr>
        <b/>
        <sz val="18"/>
        <color rgb="FF000000"/>
        <rFont val="ＭＳ Ｐゴシック"/>
        <family val="3"/>
        <charset val="128"/>
      </rPr>
      <t>０９２０－５２－８０８８</t>
    </r>
  </si>
  <si>
    <r>
      <rPr>
        <b/>
        <sz val="18"/>
        <color indexed="8"/>
        <rFont val="ＭＳ Ｐゴシック"/>
        <family val="3"/>
        <charset val="128"/>
      </rPr>
      <t>　</t>
    </r>
    <r>
      <rPr>
        <b/>
        <sz val="18"/>
        <color indexed="8"/>
        <rFont val="游ゴシック"/>
        <family val="3"/>
        <charset val="128"/>
      </rPr>
      <t xml:space="preserve"> </t>
    </r>
    <r>
      <rPr>
        <b/>
        <sz val="18"/>
        <color indexed="8"/>
        <rFont val="ＭＳ Ｐゴシック"/>
        <family val="3"/>
        <charset val="128"/>
      </rPr>
      <t>Ｆ</t>
    </r>
    <r>
      <rPr>
        <b/>
        <sz val="18"/>
        <color indexed="8"/>
        <rFont val="游ゴシック"/>
        <family val="3"/>
        <charset val="128"/>
      </rPr>
      <t xml:space="preserve"> </t>
    </r>
    <r>
      <rPr>
        <b/>
        <sz val="18"/>
        <color indexed="8"/>
        <rFont val="ＭＳ Ｐゴシック"/>
        <family val="3"/>
        <charset val="128"/>
      </rPr>
      <t>Ａ</t>
    </r>
    <r>
      <rPr>
        <b/>
        <sz val="18"/>
        <color indexed="8"/>
        <rFont val="游ゴシック"/>
        <family val="3"/>
        <charset val="128"/>
      </rPr>
      <t xml:space="preserve"> </t>
    </r>
    <r>
      <rPr>
        <b/>
        <sz val="18"/>
        <color indexed="8"/>
        <rFont val="ＭＳ Ｐゴシック"/>
        <family val="3"/>
        <charset val="128"/>
      </rPr>
      <t>Ｘ</t>
    </r>
  </si>
  <si>
    <r>
      <rPr>
        <b/>
        <sz val="18"/>
        <color indexed="8"/>
        <rFont val="游ゴシック"/>
        <family val="3"/>
        <charset val="128"/>
      </rPr>
      <t xml:space="preserve">      </t>
    </r>
    <r>
      <rPr>
        <b/>
        <sz val="18"/>
        <color indexed="8"/>
        <rFont val="ＭＳ Ｐゴシック"/>
        <family val="3"/>
        <charset val="128"/>
      </rPr>
      <t>０９２０－５２－５９０８</t>
    </r>
  </si>
  <si>
    <t>税込合計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</si>
</sst>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_);[Red]\([$¥-411]#,##0\)"/>
  </numFmts>
  <fonts count="6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2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6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b/>
      <sz val="18"/>
      <color rgb="FF000000"/>
      <name val="游ゴシック"/>
      <family val="3"/>
      <charset val="128"/>
    </font>
    <font>
      <b/>
      <u/>
      <sz val="16"/>
      <color rgb="FFFF0000"/>
      <name val="游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u/>
      <sz val="13"/>
      <color rgb="FFFF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indexed="8"/>
      <name val="ＭＳ Ｐ明朝"/>
      <family val="1"/>
      <charset val="128"/>
    </font>
    <font>
      <b/>
      <u/>
      <sz val="16"/>
      <color rgb="FFFF0000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b/>
      <sz val="10"/>
      <color rgb="FF00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u/>
      <sz val="13"/>
      <color rgb="FFFF0000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u val="double"/>
      <sz val="14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u/>
      <sz val="12"/>
      <color rgb="FFFF0000"/>
      <name val="游ゴシック"/>
      <family val="3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18"/>
      <color rgb="FFFF0000"/>
      <name val="ＭＳ Ｐ明朝"/>
      <family val="1"/>
      <charset val="128"/>
    </font>
    <font>
      <sz val="14"/>
      <color rgb="FFFF0000"/>
      <name val="游ゴシック"/>
      <family val="3"/>
      <charset val="128"/>
      <scheme val="minor"/>
    </font>
    <font>
      <u/>
      <sz val="11"/>
      <color rgb="FF0000FF"/>
      <name val="游ゴシック"/>
      <family val="3"/>
      <charset val="128"/>
      <scheme val="minor"/>
    </font>
    <font>
      <b/>
      <u/>
      <sz val="16"/>
      <color rgb="FFFF0000"/>
      <name val="ＭＳ Ｐゴシック"/>
      <family val="2"/>
      <charset val="128"/>
    </font>
    <font>
      <b/>
      <sz val="12"/>
      <color indexed="1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AR P丸ゴシック体E"/>
      <charset val="129"/>
    </font>
    <font>
      <b/>
      <sz val="22"/>
      <color rgb="FF000000"/>
      <name val="游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8"/>
      <color indexed="8"/>
      <name val="游ゴシック"/>
      <family val="3"/>
      <charset val="128"/>
    </font>
    <font>
      <b/>
      <sz val="24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890133365886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4" fillId="0" borderId="0"/>
    <xf numFmtId="0" fontId="57" fillId="0" borderId="0" applyNumberForma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0" fillId="0" borderId="0" xfId="0" applyAlignme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76" fontId="9" fillId="0" borderId="10" xfId="0" applyNumberFormat="1" applyFont="1" applyBorder="1" applyAlignment="1">
      <alignment horizontal="center"/>
    </xf>
    <xf numFmtId="176" fontId="9" fillId="0" borderId="11" xfId="0" applyNumberFormat="1" applyFont="1" applyBorder="1" applyAlignment="1">
      <alignment horizontal="center"/>
    </xf>
    <xf numFmtId="176" fontId="9" fillId="0" borderId="12" xfId="0" applyNumberFormat="1" applyFont="1" applyBorder="1" applyAlignment="1">
      <alignment horizontal="center"/>
    </xf>
    <xf numFmtId="176" fontId="9" fillId="0" borderId="13" xfId="0" applyNumberFormat="1" applyFont="1" applyBorder="1" applyAlignment="1">
      <alignment horizontal="center"/>
    </xf>
    <xf numFmtId="176" fontId="9" fillId="0" borderId="14" xfId="0" applyNumberFormat="1" applyFont="1" applyBorder="1" applyAlignment="1">
      <alignment horizontal="center"/>
    </xf>
    <xf numFmtId="176" fontId="9" fillId="0" borderId="15" xfId="0" applyNumberFormat="1" applyFont="1" applyBorder="1" applyAlignment="1">
      <alignment horizontal="center"/>
    </xf>
    <xf numFmtId="0" fontId="11" fillId="0" borderId="4" xfId="0" applyFont="1" applyBorder="1" applyAlignment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/>
    <xf numFmtId="0" fontId="13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9" xfId="0" applyFont="1" applyBorder="1" applyAlignment="1">
      <alignment horizontal="left" vertical="center"/>
    </xf>
    <xf numFmtId="0" fontId="22" fillId="0" borderId="24" xfId="0" applyFont="1" applyBorder="1">
      <alignment vertical="center"/>
    </xf>
    <xf numFmtId="0" fontId="23" fillId="0" borderId="25" xfId="0" applyFont="1" applyBorder="1" applyAlignment="1"/>
    <xf numFmtId="0" fontId="0" fillId="0" borderId="22" xfId="0" applyBorder="1" applyAlignment="1"/>
    <xf numFmtId="0" fontId="0" fillId="0" borderId="23" xfId="0" applyBorder="1" applyAlignment="1"/>
    <xf numFmtId="0" fontId="27" fillId="0" borderId="0" xfId="3" applyFont="1" applyAlignment="1" applyProtection="1">
      <alignment vertical="center" wrapText="1"/>
    </xf>
    <xf numFmtId="0" fontId="29" fillId="0" borderId="0" xfId="0" applyFont="1">
      <alignment vertical="center"/>
    </xf>
    <xf numFmtId="0" fontId="31" fillId="0" borderId="5" xfId="0" applyFont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2" fillId="0" borderId="5" xfId="0" applyFont="1" applyBorder="1" applyAlignment="1">
      <alignment horizontal="left" vertical="center"/>
    </xf>
    <xf numFmtId="0" fontId="33" fillId="0" borderId="5" xfId="0" applyFont="1" applyBorder="1" applyAlignment="1">
      <alignment horizontal="center" vertical="center"/>
    </xf>
    <xf numFmtId="0" fontId="33" fillId="0" borderId="5" xfId="0" applyFont="1" applyBorder="1">
      <alignment vertical="center"/>
    </xf>
    <xf numFmtId="0" fontId="34" fillId="0" borderId="5" xfId="0" applyFont="1" applyBorder="1" applyAlignment="1">
      <alignment horizontal="left" vertical="center"/>
    </xf>
    <xf numFmtId="0" fontId="35" fillId="0" borderId="5" xfId="0" applyFont="1" applyBorder="1" applyAlignment="1">
      <alignment horizontal="left"/>
    </xf>
    <xf numFmtId="0" fontId="30" fillId="2" borderId="5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5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3" fillId="0" borderId="29" xfId="0" applyFont="1" applyBorder="1" applyAlignment="1">
      <alignment horizontal="left" vertical="center"/>
    </xf>
    <xf numFmtId="0" fontId="39" fillId="0" borderId="24" xfId="0" applyFont="1" applyBorder="1">
      <alignment vertical="center"/>
    </xf>
    <xf numFmtId="0" fontId="40" fillId="0" borderId="25" xfId="0" applyFont="1" applyBorder="1" applyAlignment="1"/>
    <xf numFmtId="0" fontId="32" fillId="0" borderId="0" xfId="0" applyFont="1" applyAlignment="1"/>
    <xf numFmtId="0" fontId="32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43" fillId="0" borderId="0" xfId="0" applyFont="1">
      <alignment vertical="center"/>
    </xf>
    <xf numFmtId="0" fontId="29" fillId="0" borderId="11" xfId="0" applyFont="1" applyBorder="1">
      <alignment vertical="center"/>
    </xf>
    <xf numFmtId="0" fontId="33" fillId="0" borderId="11" xfId="0" applyFont="1" applyBorder="1">
      <alignment vertical="center"/>
    </xf>
    <xf numFmtId="0" fontId="44" fillId="0" borderId="21" xfId="0" applyFont="1" applyBorder="1" applyAlignment="1">
      <alignment horizontal="center" vertical="center"/>
    </xf>
    <xf numFmtId="0" fontId="29" fillId="0" borderId="11" xfId="0" applyFont="1" applyBorder="1" applyAlignment="1">
      <alignment horizontal="left" vertical="center"/>
    </xf>
    <xf numFmtId="0" fontId="33" fillId="0" borderId="1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left" vertical="center"/>
    </xf>
    <xf numFmtId="0" fontId="33" fillId="0" borderId="6" xfId="0" applyFont="1" applyBorder="1">
      <alignment vertical="center"/>
    </xf>
    <xf numFmtId="0" fontId="31" fillId="0" borderId="4" xfId="0" applyFont="1" applyBorder="1" applyAlignment="1"/>
    <xf numFmtId="0" fontId="29" fillId="0" borderId="4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33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left" vertical="center"/>
    </xf>
    <xf numFmtId="0" fontId="33" fillId="0" borderId="17" xfId="0" applyFont="1" applyBorder="1">
      <alignment vertical="center"/>
    </xf>
    <xf numFmtId="0" fontId="29" fillId="0" borderId="17" xfId="0" applyFont="1" applyBorder="1">
      <alignment vertical="center"/>
    </xf>
    <xf numFmtId="0" fontId="29" fillId="0" borderId="20" xfId="0" applyFont="1" applyBorder="1">
      <alignment vertical="center"/>
    </xf>
    <xf numFmtId="0" fontId="29" fillId="0" borderId="44" xfId="0" applyFont="1" applyBorder="1" applyAlignment="1">
      <alignment horizontal="left" vertical="center"/>
    </xf>
    <xf numFmtId="0" fontId="29" fillId="0" borderId="45" xfId="0" applyFont="1" applyBorder="1">
      <alignment vertical="center"/>
    </xf>
    <xf numFmtId="0" fontId="44" fillId="0" borderId="26" xfId="0" applyFont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45" fillId="0" borderId="0" xfId="0" applyFont="1" applyAlignment="1"/>
    <xf numFmtId="0" fontId="9" fillId="0" borderId="1" xfId="0" applyFont="1" applyBorder="1" applyAlignment="1">
      <alignment horizontal="center"/>
    </xf>
    <xf numFmtId="0" fontId="44" fillId="0" borderId="22" xfId="0" applyFont="1" applyBorder="1" applyAlignment="1">
      <alignment horizontal="left" vertical="center"/>
    </xf>
    <xf numFmtId="0" fontId="28" fillId="0" borderId="0" xfId="0" applyFont="1" applyAlignment="1"/>
    <xf numFmtId="0" fontId="33" fillId="0" borderId="6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/>
    </xf>
    <xf numFmtId="0" fontId="33" fillId="0" borderId="39" xfId="0" applyFont="1" applyBorder="1" applyAlignment="1">
      <alignment horizontal="center" vertical="center"/>
    </xf>
    <xf numFmtId="0" fontId="31" fillId="3" borderId="39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52" fillId="0" borderId="4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2" fillId="0" borderId="0" xfId="0" applyFont="1">
      <alignment vertical="center"/>
    </xf>
    <xf numFmtId="0" fontId="52" fillId="0" borderId="40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6" fontId="52" fillId="0" borderId="6" xfId="1" applyFont="1" applyBorder="1" applyAlignment="1">
      <alignment horizontal="center" vertical="center"/>
    </xf>
    <xf numFmtId="6" fontId="52" fillId="0" borderId="20" xfId="1" applyFont="1" applyBorder="1" applyAlignment="1">
      <alignment horizontal="center" vertical="center"/>
    </xf>
    <xf numFmtId="0" fontId="52" fillId="0" borderId="46" xfId="0" applyFont="1" applyBorder="1" applyAlignment="1">
      <alignment horizontal="center" vertical="center"/>
    </xf>
    <xf numFmtId="0" fontId="52" fillId="0" borderId="47" xfId="0" applyFont="1" applyBorder="1" applyAlignment="1">
      <alignment horizontal="center" vertical="center"/>
    </xf>
    <xf numFmtId="6" fontId="52" fillId="0" borderId="23" xfId="0" applyNumberFormat="1" applyFont="1" applyBorder="1">
      <alignment vertical="center"/>
    </xf>
    <xf numFmtId="6" fontId="52" fillId="0" borderId="18" xfId="1" applyFont="1" applyBorder="1" applyAlignment="1">
      <alignment horizontal="center" vertical="center"/>
    </xf>
    <xf numFmtId="0" fontId="52" fillId="0" borderId="44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6" fontId="52" fillId="0" borderId="45" xfId="1" applyFont="1" applyBorder="1" applyAlignment="1">
      <alignment horizontal="center" vertical="center"/>
    </xf>
    <xf numFmtId="6" fontId="52" fillId="0" borderId="48" xfId="0" applyNumberFormat="1" applyFont="1" applyBorder="1">
      <alignment vertical="center"/>
    </xf>
    <xf numFmtId="0" fontId="52" fillId="0" borderId="4" xfId="0" applyFont="1" applyBorder="1">
      <alignment vertical="center"/>
    </xf>
    <xf numFmtId="0" fontId="44" fillId="0" borderId="22" xfId="0" applyFont="1" applyBorder="1">
      <alignment vertical="center"/>
    </xf>
    <xf numFmtId="0" fontId="44" fillId="0" borderId="23" xfId="0" applyFont="1" applyBorder="1">
      <alignment vertical="center"/>
    </xf>
    <xf numFmtId="0" fontId="44" fillId="0" borderId="22" xfId="0" applyFont="1" applyBorder="1" applyAlignment="1">
      <alignment horizontal="center" vertical="center"/>
    </xf>
    <xf numFmtId="0" fontId="24" fillId="0" borderId="0" xfId="4"/>
    <xf numFmtId="0" fontId="11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59" fillId="0" borderId="0" xfId="4" applyFont="1" applyAlignment="1">
      <alignment vertical="center"/>
    </xf>
    <xf numFmtId="0" fontId="9" fillId="0" borderId="4" xfId="4" applyFont="1" applyBorder="1" applyAlignment="1">
      <alignment horizontal="left" vertical="center"/>
    </xf>
    <xf numFmtId="0" fontId="16" fillId="0" borderId="4" xfId="4" applyFont="1" applyBorder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24" fillId="0" borderId="4" xfId="4" applyBorder="1"/>
    <xf numFmtId="0" fontId="9" fillId="0" borderId="19" xfId="4" applyFont="1" applyBorder="1" applyAlignment="1">
      <alignment horizontal="right" vertical="center"/>
    </xf>
    <xf numFmtId="0" fontId="60" fillId="0" borderId="4" xfId="4" applyFont="1" applyBorder="1" applyAlignment="1">
      <alignment horizontal="left" vertical="center"/>
    </xf>
    <xf numFmtId="0" fontId="24" fillId="0" borderId="33" xfId="4" applyBorder="1"/>
    <xf numFmtId="0" fontId="9" fillId="0" borderId="19" xfId="4" applyFont="1" applyBorder="1" applyAlignment="1">
      <alignment horizontal="right"/>
    </xf>
    <xf numFmtId="0" fontId="9" fillId="7" borderId="4" xfId="4" applyFont="1" applyFill="1" applyBorder="1" applyAlignment="1">
      <alignment horizontal="left" vertical="center"/>
    </xf>
    <xf numFmtId="0" fontId="19" fillId="0" borderId="23" xfId="4" applyFont="1" applyBorder="1" applyAlignment="1">
      <alignment horizontal="left" vertical="center"/>
    </xf>
    <xf numFmtId="0" fontId="19" fillId="0" borderId="0" xfId="4" applyFont="1" applyAlignment="1">
      <alignment vertical="center"/>
    </xf>
    <xf numFmtId="0" fontId="62" fillId="0" borderId="0" xfId="4" applyFont="1" applyAlignment="1">
      <alignment horizontal="center" vertical="center"/>
    </xf>
    <xf numFmtId="0" fontId="39" fillId="0" borderId="24" xfId="0" applyFont="1" applyBorder="1" applyAlignment="1">
      <alignment horizontal="left"/>
    </xf>
    <xf numFmtId="0" fontId="39" fillId="0" borderId="28" xfId="0" applyFont="1" applyBorder="1" applyAlignment="1">
      <alignment horizontal="left"/>
    </xf>
    <xf numFmtId="9" fontId="31" fillId="0" borderId="26" xfId="0" applyNumberFormat="1" applyFont="1" applyBorder="1" applyAlignment="1">
      <alignment horizontal="left"/>
    </xf>
    <xf numFmtId="0" fontId="31" fillId="0" borderId="27" xfId="0" applyFont="1" applyBorder="1" applyAlignment="1">
      <alignment horizontal="left"/>
    </xf>
    <xf numFmtId="0" fontId="31" fillId="0" borderId="35" xfId="0" applyFont="1" applyBorder="1" applyAlignment="1">
      <alignment horizontal="left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left"/>
    </xf>
    <xf numFmtId="0" fontId="31" fillId="0" borderId="28" xfId="0" applyFont="1" applyBorder="1" applyAlignment="1">
      <alignment horizontal="left"/>
    </xf>
    <xf numFmtId="0" fontId="31" fillId="0" borderId="25" xfId="0" applyFont="1" applyBorder="1" applyAlignment="1">
      <alignment horizontal="left"/>
    </xf>
    <xf numFmtId="0" fontId="41" fillId="0" borderId="26" xfId="0" applyFont="1" applyBorder="1" applyAlignment="1">
      <alignment horizontal="center"/>
    </xf>
    <xf numFmtId="0" fontId="41" fillId="0" borderId="35" xfId="0" applyFont="1" applyBorder="1" applyAlignment="1">
      <alignment horizontal="center"/>
    </xf>
    <xf numFmtId="0" fontId="41" fillId="0" borderId="27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44" fillId="0" borderId="35" xfId="0" applyFont="1" applyBorder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4" fillId="0" borderId="22" xfId="0" applyFont="1" applyBorder="1" applyAlignment="1">
      <alignment horizontal="left" vertical="center"/>
    </xf>
    <xf numFmtId="0" fontId="44" fillId="0" borderId="23" xfId="0" applyFont="1" applyBorder="1" applyAlignment="1">
      <alignment horizontal="left" vertical="center"/>
    </xf>
    <xf numFmtId="0" fontId="37" fillId="4" borderId="4" xfId="0" applyFont="1" applyFill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4" fillId="0" borderId="28" xfId="0" applyFont="1" applyBorder="1" applyAlignment="1">
      <alignment horizontal="right"/>
    </xf>
    <xf numFmtId="0" fontId="44" fillId="0" borderId="25" xfId="0" applyFont="1" applyBorder="1" applyAlignment="1">
      <alignment horizontal="right"/>
    </xf>
    <xf numFmtId="0" fontId="44" fillId="0" borderId="35" xfId="0" applyFont="1" applyBorder="1" applyAlignment="1">
      <alignment horizontal="right"/>
    </xf>
    <xf numFmtId="0" fontId="44" fillId="0" borderId="27" xfId="0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58" fillId="0" borderId="35" xfId="5" applyFont="1" applyBorder="1" applyAlignment="1" applyProtection="1">
      <alignment horizontal="center" vertical="center" shrinkToFit="1"/>
    </xf>
    <xf numFmtId="0" fontId="9" fillId="5" borderId="1" xfId="4" applyFont="1" applyFill="1" applyBorder="1" applyAlignment="1">
      <alignment horizontal="center" vertical="center"/>
    </xf>
    <xf numFmtId="0" fontId="9" fillId="5" borderId="2" xfId="4" applyFont="1" applyFill="1" applyBorder="1" applyAlignment="1">
      <alignment horizontal="center" vertical="center"/>
    </xf>
    <xf numFmtId="0" fontId="9" fillId="5" borderId="37" xfId="4" applyFont="1" applyFill="1" applyBorder="1" applyAlignment="1">
      <alignment horizontal="center" vertical="center"/>
    </xf>
    <xf numFmtId="0" fontId="9" fillId="5" borderId="36" xfId="4" applyFont="1" applyFill="1" applyBorder="1" applyAlignment="1">
      <alignment horizontal="center" vertical="center"/>
    </xf>
    <xf numFmtId="0" fontId="9" fillId="5" borderId="9" xfId="4" applyFont="1" applyFill="1" applyBorder="1" applyAlignment="1">
      <alignment horizontal="center" vertical="center"/>
    </xf>
    <xf numFmtId="0" fontId="9" fillId="5" borderId="38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39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176" fontId="12" fillId="6" borderId="17" xfId="4" applyNumberFormat="1" applyFont="1" applyFill="1" applyBorder="1" applyAlignment="1">
      <alignment horizontal="center" vertical="center"/>
    </xf>
    <xf numFmtId="176" fontId="12" fillId="6" borderId="18" xfId="4" applyNumberFormat="1" applyFont="1" applyFill="1" applyBorder="1" applyAlignment="1">
      <alignment horizontal="center" vertical="center"/>
    </xf>
    <xf numFmtId="176" fontId="12" fillId="6" borderId="20" xfId="4" applyNumberFormat="1" applyFont="1" applyFill="1" applyBorder="1" applyAlignment="1">
      <alignment horizontal="center" vertical="center"/>
    </xf>
    <xf numFmtId="0" fontId="9" fillId="5" borderId="3" xfId="4" applyFont="1" applyFill="1" applyBorder="1" applyAlignment="1">
      <alignment horizontal="center" vertical="center"/>
    </xf>
    <xf numFmtId="0" fontId="61" fillId="0" borderId="5" xfId="4" applyFont="1" applyBorder="1" applyAlignment="1">
      <alignment horizontal="center" vertical="center"/>
    </xf>
    <xf numFmtId="0" fontId="61" fillId="0" borderId="6" xfId="4" applyFont="1" applyBorder="1" applyAlignment="1">
      <alignment horizontal="center" vertical="center"/>
    </xf>
    <xf numFmtId="0" fontId="63" fillId="0" borderId="33" xfId="4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26" xfId="4" applyFont="1" applyBorder="1" applyAlignment="1">
      <alignment horizontal="center" vertical="center"/>
    </xf>
    <xf numFmtId="0" fontId="3" fillId="0" borderId="35" xfId="4" applyFont="1" applyBorder="1" applyAlignment="1">
      <alignment horizontal="center" vertical="center"/>
    </xf>
    <xf numFmtId="0" fontId="63" fillId="0" borderId="0" xfId="4" applyFont="1" applyAlignment="1">
      <alignment horizontal="center" vertical="center"/>
    </xf>
    <xf numFmtId="0" fontId="3" fillId="0" borderId="34" xfId="4" applyFont="1" applyBorder="1" applyAlignment="1">
      <alignment horizontal="center" vertical="center"/>
    </xf>
    <xf numFmtId="0" fontId="3" fillId="0" borderId="27" xfId="4" applyFont="1" applyBorder="1" applyAlignment="1">
      <alignment horizontal="center" vertical="center"/>
    </xf>
    <xf numFmtId="0" fontId="19" fillId="0" borderId="49" xfId="4" applyFont="1" applyBorder="1" applyAlignment="1">
      <alignment horizontal="center" vertical="center"/>
    </xf>
    <xf numFmtId="0" fontId="24" fillId="0" borderId="50" xfId="4" applyBorder="1" applyAlignment="1">
      <alignment horizontal="center" vertical="center"/>
    </xf>
    <xf numFmtId="0" fontId="19" fillId="0" borderId="21" xfId="4" applyFont="1" applyBorder="1" applyAlignment="1">
      <alignment horizontal="center" vertical="center"/>
    </xf>
    <xf numFmtId="0" fontId="19" fillId="0" borderId="22" xfId="4" applyFont="1" applyBorder="1" applyAlignment="1">
      <alignment horizontal="center" vertical="center"/>
    </xf>
    <xf numFmtId="0" fontId="19" fillId="0" borderId="46" xfId="4" applyFont="1" applyBorder="1" applyAlignment="1">
      <alignment horizontal="center" vertical="center"/>
    </xf>
    <xf numFmtId="0" fontId="19" fillId="0" borderId="48" xfId="4" applyFont="1" applyBorder="1" applyAlignment="1">
      <alignment horizontal="center" vertical="center"/>
    </xf>
    <xf numFmtId="0" fontId="3" fillId="0" borderId="21" xfId="4" applyFont="1" applyBorder="1" applyAlignment="1">
      <alignment horizontal="center" vertical="center"/>
    </xf>
    <xf numFmtId="0" fontId="3" fillId="0" borderId="22" xfId="4" applyFont="1" applyBorder="1" applyAlignment="1">
      <alignment horizontal="center" vertical="center"/>
    </xf>
    <xf numFmtId="0" fontId="3" fillId="0" borderId="23" xfId="4" applyFont="1" applyBorder="1" applyAlignment="1">
      <alignment horizontal="center" vertical="center"/>
    </xf>
    <xf numFmtId="0" fontId="19" fillId="0" borderId="21" xfId="4" applyFont="1" applyBorder="1" applyAlignment="1">
      <alignment horizontal="left" vertical="center"/>
    </xf>
    <xf numFmtId="0" fontId="19" fillId="0" borderId="22" xfId="4" applyFont="1" applyBorder="1" applyAlignment="1">
      <alignment horizontal="left" vertical="center"/>
    </xf>
    <xf numFmtId="0" fontId="19" fillId="0" borderId="26" xfId="4" applyFont="1" applyBorder="1" applyAlignment="1">
      <alignment horizontal="center" vertical="center"/>
    </xf>
    <xf numFmtId="0" fontId="19" fillId="0" borderId="35" xfId="4" applyFont="1" applyBorder="1" applyAlignment="1">
      <alignment horizontal="center" vertical="center"/>
    </xf>
    <xf numFmtId="0" fontId="19" fillId="0" borderId="27" xfId="4" applyFont="1" applyBorder="1" applyAlignment="1">
      <alignment horizontal="center" vertical="center"/>
    </xf>
    <xf numFmtId="0" fontId="19" fillId="0" borderId="24" xfId="4" applyFont="1" applyBorder="1" applyAlignment="1">
      <alignment horizontal="center" vertical="center"/>
    </xf>
    <xf numFmtId="0" fontId="19" fillId="0" borderId="28" xfId="4" applyFont="1" applyBorder="1" applyAlignment="1">
      <alignment horizontal="center" vertical="center"/>
    </xf>
    <xf numFmtId="0" fontId="19" fillId="0" borderId="25" xfId="4" applyFont="1" applyBorder="1" applyAlignment="1">
      <alignment horizontal="center" vertical="center"/>
    </xf>
    <xf numFmtId="0" fontId="19" fillId="0" borderId="33" xfId="4" applyFont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19" fillId="0" borderId="34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17" fillId="0" borderId="2" xfId="4" applyFont="1" applyBorder="1" applyAlignment="1">
      <alignment horizontal="left" vertical="center"/>
    </xf>
    <xf numFmtId="0" fontId="19" fillId="0" borderId="2" xfId="4" applyFont="1" applyBorder="1" applyAlignment="1">
      <alignment horizontal="left" vertical="center"/>
    </xf>
    <xf numFmtId="0" fontId="19" fillId="0" borderId="3" xfId="4" applyFont="1" applyBorder="1" applyAlignment="1">
      <alignment horizontal="left" vertical="center"/>
    </xf>
    <xf numFmtId="0" fontId="19" fillId="0" borderId="44" xfId="4" applyFont="1" applyBorder="1" applyAlignment="1">
      <alignment horizontal="center" vertical="center"/>
    </xf>
    <xf numFmtId="0" fontId="19" fillId="0" borderId="11" xfId="4" applyFont="1" applyBorder="1" applyAlignment="1">
      <alignment horizontal="center" vertical="center"/>
    </xf>
    <xf numFmtId="0" fontId="19" fillId="0" borderId="11" xfId="4" applyFont="1" applyBorder="1" applyAlignment="1">
      <alignment horizontal="left" vertical="center"/>
    </xf>
    <xf numFmtId="0" fontId="19" fillId="0" borderId="45" xfId="4" applyFont="1" applyBorder="1" applyAlignment="1">
      <alignment horizontal="left" vertical="center"/>
    </xf>
    <xf numFmtId="0" fontId="12" fillId="0" borderId="1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176" fontId="66" fillId="0" borderId="2" xfId="4" applyNumberFormat="1" applyFont="1" applyBorder="1" applyAlignment="1">
      <alignment horizontal="center"/>
    </xf>
    <xf numFmtId="176" fontId="66" fillId="0" borderId="3" xfId="4" applyNumberFormat="1" applyFont="1" applyBorder="1" applyAlignment="1">
      <alignment horizontal="center"/>
    </xf>
    <xf numFmtId="176" fontId="66" fillId="0" borderId="17" xfId="4" applyNumberFormat="1" applyFont="1" applyBorder="1" applyAlignment="1">
      <alignment horizontal="center"/>
    </xf>
    <xf numFmtId="176" fontId="66" fillId="0" borderId="20" xfId="4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3" fillId="0" borderId="1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0" fontId="53" fillId="0" borderId="36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26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5" fillId="0" borderId="27" xfId="0" applyFont="1" applyBorder="1" applyAlignment="1">
      <alignment horizontal="center" vertical="center"/>
    </xf>
    <xf numFmtId="0" fontId="56" fillId="0" borderId="26" xfId="0" applyFont="1" applyBorder="1" applyAlignment="1">
      <alignment horizontal="center" vertical="center"/>
    </xf>
    <xf numFmtId="0" fontId="56" fillId="0" borderId="35" xfId="0" applyFont="1" applyBorder="1" applyAlignment="1">
      <alignment horizontal="center" vertical="center"/>
    </xf>
    <xf numFmtId="0" fontId="55" fillId="0" borderId="24" xfId="0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0" fontId="49" fillId="0" borderId="33" xfId="3" applyFont="1" applyBorder="1" applyAlignment="1">
      <alignment horizontal="center" vertical="center"/>
    </xf>
    <xf numFmtId="0" fontId="49" fillId="0" borderId="0" xfId="3" applyFont="1" applyBorder="1" applyAlignment="1">
      <alignment horizontal="center" vertical="center"/>
    </xf>
    <xf numFmtId="0" fontId="49" fillId="0" borderId="34" xfId="3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3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176" fontId="19" fillId="0" borderId="35" xfId="0" applyNumberFormat="1" applyFont="1" applyBorder="1" applyAlignment="1">
      <alignment horizontal="center" vertical="center"/>
    </xf>
    <xf numFmtId="176" fontId="19" fillId="0" borderId="27" xfId="0" applyNumberFormat="1" applyFont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9" fontId="9" fillId="0" borderId="30" xfId="0" applyNumberFormat="1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24" fillId="0" borderId="3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34" xfId="0" applyFont="1" applyBorder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9" fontId="9" fillId="0" borderId="26" xfId="2" applyFont="1" applyBorder="1" applyAlignment="1">
      <alignment horizontal="left"/>
    </xf>
    <xf numFmtId="9" fontId="9" fillId="0" borderId="27" xfId="2" applyFont="1" applyBorder="1" applyAlignment="1">
      <alignment horizontal="left"/>
    </xf>
    <xf numFmtId="9" fontId="9" fillId="0" borderId="35" xfId="2" applyFont="1" applyBorder="1" applyAlignment="1">
      <alignment horizontal="left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3" applyFont="1" applyAlignment="1" applyProtection="1">
      <alignment horizontal="center" vertical="center" wrapText="1"/>
    </xf>
    <xf numFmtId="0" fontId="5" fillId="0" borderId="0" xfId="3" applyFont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47" fillId="0" borderId="0" xfId="0" applyFont="1">
      <alignment vertical="center"/>
    </xf>
    <xf numFmtId="0" fontId="48" fillId="0" borderId="0" xfId="3" applyFont="1" applyAlignment="1">
      <alignment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</cellXfs>
  <cellStyles count="6">
    <cellStyle name="パーセント" xfId="2" builtinId="5"/>
    <cellStyle name="ハイパーリンク" xfId="3" builtinId="8"/>
    <cellStyle name="ハイパーリンク 2" xfId="5" xr:uid="{7EE954CB-3D6C-4B74-BE5D-2CB577483705}"/>
    <cellStyle name="通貨" xfId="1" builtinId="7"/>
    <cellStyle name="標準" xfId="0" builtinId="0"/>
    <cellStyle name="標準 2" xfId="4" xr:uid="{282B20B7-88A8-4C6D-B91F-4F28C8CA4E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4F45F9E-9CDC-4A6B-8911-A51FADFBD100}"/>
            </a:ext>
          </a:extLst>
        </xdr:cNvPr>
        <xdr:cNvSpPr>
          <a:spLocks noChangeShapeType="1"/>
        </xdr:cNvSpPr>
      </xdr:nvSpPr>
      <xdr:spPr>
        <a:xfrm>
          <a:off x="3143250" y="78200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316DAE39-C484-4F02-A58D-C533C329CF68}"/>
            </a:ext>
          </a:extLst>
        </xdr:cNvPr>
        <xdr:cNvSpPr>
          <a:spLocks noChangeShapeType="1"/>
        </xdr:cNvSpPr>
      </xdr:nvSpPr>
      <xdr:spPr>
        <a:xfrm>
          <a:off x="3143250" y="78200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1074420</xdr:colOff>
      <xdr:row>38</xdr:row>
      <xdr:rowOff>251460</xdr:rowOff>
    </xdr:from>
    <xdr:to>
      <xdr:col>4</xdr:col>
      <xdr:colOff>91440</xdr:colOff>
      <xdr:row>40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9645108-6A83-4602-9045-42301A86EFFA}"/>
            </a:ext>
          </a:extLst>
        </xdr:cNvPr>
        <xdr:cNvSpPr/>
      </xdr:nvSpPr>
      <xdr:spPr bwMode="auto">
        <a:xfrm>
          <a:off x="3436620" y="9288780"/>
          <a:ext cx="434340" cy="39624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siyad@outlook.jp?subject=&#12362;&#25345;&#12385;&#24112;&#12426;&#27880;&#25991;&#26360;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usiyad@outlook.jp?subject=&#12362;&#25345;&#12385;&#24112;&#12426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usiyad@outlook.jp?subject=&#12362;&#25345;&#12385;&#24112;&#12426;&#27880;&#25991;&#26360;" TargetMode="External"/><Relationship Id="rId1" Type="http://schemas.openxmlformats.org/officeDocument/2006/relationships/hyperlink" Target="mailto:susiyad@outlook.jp?subject=&#12362;&#25345;&#12385;&#24112;&#12426;&#27880;&#25991;&#26360;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E31F2-CBA4-494B-9737-20B5D7B28B5C}">
  <sheetPr>
    <tabColor rgb="FFFFFF00"/>
  </sheetPr>
  <dimension ref="A1:P43"/>
  <sheetViews>
    <sheetView tabSelected="1" view="pageBreakPreview" zoomScale="60" zoomScaleNormal="100" workbookViewId="0">
      <selection sqref="A1:H2"/>
    </sheetView>
  </sheetViews>
  <sheetFormatPr defaultColWidth="8.5" defaultRowHeight="13.2"/>
  <cols>
    <col min="1" max="1" width="18.09765625" style="64" customWidth="1"/>
    <col min="2" max="2" width="5.19921875" style="44" bestFit="1" customWidth="1"/>
    <col min="3" max="3" width="17.796875" style="44" customWidth="1"/>
    <col min="4" max="4" width="5.59765625" style="44" bestFit="1" customWidth="1"/>
    <col min="5" max="5" width="17.296875" style="44" customWidth="1"/>
    <col min="6" max="6" width="5.19921875" style="44" bestFit="1" customWidth="1"/>
    <col min="7" max="7" width="17.796875" style="44" bestFit="1" customWidth="1"/>
    <col min="8" max="8" width="5.19921875" style="44" bestFit="1" customWidth="1"/>
    <col min="9" max="16384" width="8.5" style="44"/>
  </cols>
  <sheetData>
    <row r="1" spans="1:16" ht="10.8" customHeight="1">
      <c r="A1" s="152" t="s">
        <v>183</v>
      </c>
      <c r="B1" s="152"/>
      <c r="C1" s="152"/>
      <c r="D1" s="152"/>
      <c r="E1" s="152"/>
      <c r="F1" s="152"/>
      <c r="G1" s="152"/>
      <c r="H1" s="152"/>
      <c r="I1" s="43"/>
      <c r="J1" s="90"/>
      <c r="K1" s="90"/>
      <c r="L1" s="90"/>
      <c r="M1" s="90"/>
      <c r="N1" s="90"/>
      <c r="O1" s="90"/>
      <c r="P1" s="90"/>
    </row>
    <row r="2" spans="1:16" ht="10.8" customHeight="1" thickBot="1">
      <c r="A2" s="152"/>
      <c r="B2" s="152"/>
      <c r="C2" s="152"/>
      <c r="D2" s="152"/>
      <c r="E2" s="152"/>
      <c r="F2" s="152"/>
      <c r="G2" s="152"/>
      <c r="H2" s="152"/>
      <c r="I2" s="43"/>
      <c r="J2" s="90"/>
      <c r="K2" s="90"/>
      <c r="L2" s="90"/>
      <c r="M2" s="90"/>
      <c r="N2" s="90"/>
      <c r="O2" s="90"/>
      <c r="P2" s="90"/>
    </row>
    <row r="3" spans="1:16" ht="13.2" customHeight="1">
      <c r="A3" s="153" t="s">
        <v>149</v>
      </c>
      <c r="B3" s="154"/>
      <c r="C3" s="154" t="s">
        <v>148</v>
      </c>
      <c r="D3" s="154"/>
      <c r="E3" s="154" t="s">
        <v>146</v>
      </c>
      <c r="F3" s="154"/>
      <c r="G3" s="154" t="s">
        <v>179</v>
      </c>
      <c r="H3" s="177"/>
      <c r="J3" s="328"/>
      <c r="K3" s="328"/>
      <c r="L3" s="328"/>
      <c r="M3" s="328"/>
      <c r="N3" s="328"/>
      <c r="O3" s="328"/>
    </row>
    <row r="4" spans="1:16" s="47" customFormat="1" ht="13.2" customHeight="1">
      <c r="A4" s="71" t="s">
        <v>7</v>
      </c>
      <c r="B4" s="46" t="s">
        <v>129</v>
      </c>
      <c r="C4" s="45" t="s">
        <v>7</v>
      </c>
      <c r="D4" s="46" t="s">
        <v>129</v>
      </c>
      <c r="E4" s="45" t="s">
        <v>7</v>
      </c>
      <c r="F4" s="46" t="s">
        <v>129</v>
      </c>
      <c r="G4" s="45" t="s">
        <v>7</v>
      </c>
      <c r="H4" s="72" t="s">
        <v>129</v>
      </c>
      <c r="J4" s="328"/>
      <c r="K4" s="328"/>
      <c r="L4" s="328"/>
      <c r="M4" s="328"/>
      <c r="N4" s="328"/>
      <c r="O4" s="328"/>
    </row>
    <row r="5" spans="1:16" ht="19.8">
      <c r="A5" s="73" t="s">
        <v>70</v>
      </c>
      <c r="B5" s="49"/>
      <c r="C5" s="48" t="s">
        <v>9</v>
      </c>
      <c r="D5" s="50"/>
      <c r="E5" s="48" t="s">
        <v>10</v>
      </c>
      <c r="F5" s="50"/>
      <c r="G5" s="48" t="s">
        <v>85</v>
      </c>
      <c r="H5" s="74"/>
      <c r="J5" s="329"/>
      <c r="K5" s="329"/>
      <c r="L5" s="329"/>
      <c r="M5" s="329"/>
      <c r="N5" s="329"/>
      <c r="O5" s="329"/>
    </row>
    <row r="6" spans="1:16" ht="19.2">
      <c r="A6" s="73" t="s">
        <v>36</v>
      </c>
      <c r="B6" s="49"/>
      <c r="C6" s="48" t="s">
        <v>23</v>
      </c>
      <c r="D6" s="50"/>
      <c r="E6" s="48" t="s">
        <v>132</v>
      </c>
      <c r="F6" s="50"/>
      <c r="G6" s="51" t="s">
        <v>134</v>
      </c>
      <c r="H6" s="74"/>
    </row>
    <row r="7" spans="1:16" ht="19.8">
      <c r="A7" s="73" t="s">
        <v>8</v>
      </c>
      <c r="B7" s="49"/>
      <c r="C7" s="48" t="s">
        <v>26</v>
      </c>
      <c r="D7" s="50"/>
      <c r="E7" s="48" t="s">
        <v>27</v>
      </c>
      <c r="F7" s="50"/>
      <c r="G7" s="48" t="s">
        <v>90</v>
      </c>
      <c r="H7" s="74"/>
      <c r="J7" s="330"/>
      <c r="K7" s="331"/>
      <c r="L7" s="331"/>
      <c r="M7" s="331"/>
      <c r="N7" s="331"/>
      <c r="O7" s="331"/>
    </row>
    <row r="8" spans="1:16" ht="19.2">
      <c r="A8" s="73" t="s">
        <v>22</v>
      </c>
      <c r="B8" s="49"/>
      <c r="C8" s="48" t="s">
        <v>30</v>
      </c>
      <c r="D8" s="50"/>
      <c r="E8" s="48" t="s">
        <v>31</v>
      </c>
      <c r="F8" s="50"/>
      <c r="G8" s="48" t="s">
        <v>93</v>
      </c>
      <c r="H8" s="74"/>
    </row>
    <row r="9" spans="1:16" ht="19.2">
      <c r="A9" s="73" t="s">
        <v>38</v>
      </c>
      <c r="B9" s="49"/>
      <c r="C9" s="48" t="s">
        <v>34</v>
      </c>
      <c r="D9" s="50"/>
      <c r="E9" s="48" t="s">
        <v>35</v>
      </c>
      <c r="F9" s="50"/>
      <c r="G9" s="48" t="s">
        <v>96</v>
      </c>
      <c r="H9" s="74"/>
    </row>
    <row r="10" spans="1:16" ht="19.2">
      <c r="A10" s="73" t="s">
        <v>29</v>
      </c>
      <c r="B10" s="49"/>
      <c r="C10" s="48" t="s">
        <v>39</v>
      </c>
      <c r="D10" s="50"/>
      <c r="E10" s="48" t="s">
        <v>37</v>
      </c>
      <c r="F10" s="50"/>
      <c r="G10" s="48" t="s">
        <v>99</v>
      </c>
      <c r="H10" s="74"/>
    </row>
    <row r="11" spans="1:16" ht="19.2">
      <c r="A11" s="73" t="s">
        <v>33</v>
      </c>
      <c r="B11" s="49"/>
      <c r="C11" s="52" t="s">
        <v>42</v>
      </c>
      <c r="D11" s="50"/>
      <c r="E11" s="48" t="s">
        <v>40</v>
      </c>
      <c r="F11" s="50"/>
      <c r="G11" s="48"/>
      <c r="H11" s="74"/>
    </row>
    <row r="12" spans="1:16" ht="19.2">
      <c r="A12" s="75" t="s">
        <v>25</v>
      </c>
      <c r="B12" s="49"/>
      <c r="C12" s="48" t="s">
        <v>45</v>
      </c>
      <c r="D12" s="50"/>
      <c r="E12" s="48" t="s">
        <v>43</v>
      </c>
      <c r="F12" s="50"/>
      <c r="G12" s="53" t="s">
        <v>147</v>
      </c>
      <c r="H12" s="72" t="s">
        <v>129</v>
      </c>
    </row>
    <row r="13" spans="1:16" ht="19.2">
      <c r="A13" s="73" t="s">
        <v>67</v>
      </c>
      <c r="B13" s="49"/>
      <c r="C13" s="48" t="s">
        <v>48</v>
      </c>
      <c r="D13" s="50"/>
      <c r="E13" s="48" t="s">
        <v>46</v>
      </c>
      <c r="F13" s="50"/>
      <c r="G13" s="48" t="s">
        <v>83</v>
      </c>
      <c r="H13" s="74"/>
    </row>
    <row r="14" spans="1:16" ht="19.2">
      <c r="A14" s="73" t="s">
        <v>73</v>
      </c>
      <c r="B14" s="49"/>
      <c r="C14" s="48" t="s">
        <v>130</v>
      </c>
      <c r="D14" s="50"/>
      <c r="E14" s="48" t="s">
        <v>49</v>
      </c>
      <c r="F14" s="50"/>
      <c r="G14" s="48" t="s">
        <v>86</v>
      </c>
      <c r="H14" s="74"/>
    </row>
    <row r="15" spans="1:16" ht="19.2">
      <c r="A15" s="73" t="s">
        <v>50</v>
      </c>
      <c r="B15" s="49"/>
      <c r="C15" s="48" t="s">
        <v>53</v>
      </c>
      <c r="D15" s="50"/>
      <c r="E15" s="48" t="s">
        <v>51</v>
      </c>
      <c r="F15" s="50"/>
      <c r="G15" s="48" t="s">
        <v>89</v>
      </c>
      <c r="H15" s="74"/>
    </row>
    <row r="16" spans="1:16" ht="19.2">
      <c r="A16" s="73" t="s">
        <v>76</v>
      </c>
      <c r="B16" s="49"/>
      <c r="C16" s="48" t="s">
        <v>56</v>
      </c>
      <c r="D16" s="50"/>
      <c r="E16" s="48" t="s">
        <v>54</v>
      </c>
      <c r="F16" s="50"/>
      <c r="G16" s="48" t="s">
        <v>91</v>
      </c>
      <c r="H16" s="74"/>
    </row>
    <row r="17" spans="1:8" ht="19.2">
      <c r="A17" s="73" t="s">
        <v>44</v>
      </c>
      <c r="B17" s="49"/>
      <c r="C17" s="48" t="s">
        <v>59</v>
      </c>
      <c r="D17" s="50"/>
      <c r="E17" s="48" t="s">
        <v>57</v>
      </c>
      <c r="F17" s="50"/>
      <c r="G17" s="54" t="s">
        <v>94</v>
      </c>
      <c r="H17" s="74"/>
    </row>
    <row r="18" spans="1:8" ht="19.2">
      <c r="A18" s="73" t="s">
        <v>52</v>
      </c>
      <c r="B18" s="49"/>
      <c r="C18" s="48" t="s">
        <v>62</v>
      </c>
      <c r="D18" s="50"/>
      <c r="E18" s="48" t="s">
        <v>60</v>
      </c>
      <c r="F18" s="50"/>
      <c r="G18" s="48" t="s">
        <v>97</v>
      </c>
      <c r="H18" s="74"/>
    </row>
    <row r="19" spans="1:8" ht="19.2">
      <c r="A19" s="73" t="s">
        <v>158</v>
      </c>
      <c r="B19" s="49"/>
      <c r="C19" s="48" t="s">
        <v>65</v>
      </c>
      <c r="D19" s="50"/>
      <c r="E19" s="48" t="s">
        <v>63</v>
      </c>
      <c r="F19" s="50"/>
      <c r="G19" s="48" t="s">
        <v>100</v>
      </c>
      <c r="H19" s="74"/>
    </row>
    <row r="20" spans="1:8" ht="19.2">
      <c r="A20" s="73" t="s">
        <v>41</v>
      </c>
      <c r="B20" s="49"/>
      <c r="C20" s="48" t="s">
        <v>68</v>
      </c>
      <c r="D20" s="50"/>
      <c r="E20" s="48" t="s">
        <v>66</v>
      </c>
      <c r="F20" s="50"/>
      <c r="G20" s="48" t="s">
        <v>102</v>
      </c>
      <c r="H20" s="74"/>
    </row>
    <row r="21" spans="1:8" ht="19.2">
      <c r="A21" s="73" t="s">
        <v>47</v>
      </c>
      <c r="B21" s="49"/>
      <c r="C21" s="48" t="s">
        <v>71</v>
      </c>
      <c r="D21" s="50"/>
      <c r="E21" s="48" t="s">
        <v>69</v>
      </c>
      <c r="F21" s="50"/>
      <c r="G21" s="48" t="s">
        <v>135</v>
      </c>
      <c r="H21" s="74"/>
    </row>
    <row r="22" spans="1:8" ht="19.2">
      <c r="A22" s="73" t="s">
        <v>156</v>
      </c>
      <c r="B22" s="49"/>
      <c r="C22" s="55" t="s">
        <v>131</v>
      </c>
      <c r="D22" s="50"/>
      <c r="E22" s="48" t="s">
        <v>72</v>
      </c>
      <c r="F22" s="50"/>
      <c r="G22" s="48" t="s">
        <v>106</v>
      </c>
      <c r="H22" s="74"/>
    </row>
    <row r="23" spans="1:8" ht="19.2">
      <c r="A23" s="73" t="s">
        <v>157</v>
      </c>
      <c r="B23" s="49"/>
      <c r="C23" s="48" t="s">
        <v>77</v>
      </c>
      <c r="D23" s="50"/>
      <c r="E23" s="48" t="s">
        <v>75</v>
      </c>
      <c r="F23" s="50"/>
      <c r="G23" s="48"/>
      <c r="H23" s="74"/>
    </row>
    <row r="24" spans="1:8" ht="19.2">
      <c r="A24" s="73" t="s">
        <v>61</v>
      </c>
      <c r="B24" s="49"/>
      <c r="C24" s="48" t="s">
        <v>79</v>
      </c>
      <c r="D24" s="50"/>
      <c r="E24" s="48" t="s">
        <v>78</v>
      </c>
      <c r="F24" s="50"/>
      <c r="G24" s="53" t="s">
        <v>150</v>
      </c>
      <c r="H24" s="72" t="s">
        <v>129</v>
      </c>
    </row>
    <row r="25" spans="1:8" ht="19.2">
      <c r="A25" s="73"/>
      <c r="B25" s="49"/>
      <c r="C25" s="48" t="s">
        <v>81</v>
      </c>
      <c r="D25" s="50"/>
      <c r="E25" s="48" t="s">
        <v>175</v>
      </c>
      <c r="F25" s="50"/>
      <c r="G25" s="48" t="s">
        <v>95</v>
      </c>
      <c r="H25" s="74"/>
    </row>
    <row r="26" spans="1:8" ht="19.2">
      <c r="A26" s="73"/>
      <c r="B26" s="49"/>
      <c r="C26" s="48" t="s">
        <v>84</v>
      </c>
      <c r="D26" s="50"/>
      <c r="E26" s="48"/>
      <c r="F26" s="50"/>
      <c r="G26" s="48" t="s">
        <v>98</v>
      </c>
      <c r="H26" s="74"/>
    </row>
    <row r="27" spans="1:8" ht="19.2">
      <c r="A27" s="73"/>
      <c r="B27" s="49"/>
      <c r="C27" s="48" t="s">
        <v>87</v>
      </c>
      <c r="D27" s="50"/>
      <c r="E27" s="48"/>
      <c r="F27" s="50"/>
      <c r="G27" s="48" t="s">
        <v>176</v>
      </c>
      <c r="H27" s="74"/>
    </row>
    <row r="28" spans="1:8" ht="19.2">
      <c r="A28" s="76"/>
      <c r="B28" s="49"/>
      <c r="C28" s="57"/>
      <c r="D28" s="50"/>
      <c r="E28" s="57"/>
      <c r="F28" s="50"/>
      <c r="G28" s="48"/>
      <c r="H28" s="74"/>
    </row>
    <row r="29" spans="1:8" ht="14.4">
      <c r="A29" s="164" t="s">
        <v>133</v>
      </c>
      <c r="B29" s="165"/>
      <c r="C29" s="166" t="s">
        <v>138</v>
      </c>
      <c r="D29" s="166"/>
      <c r="E29" s="165" t="s">
        <v>139</v>
      </c>
      <c r="F29" s="165"/>
      <c r="G29" s="53" t="s">
        <v>151</v>
      </c>
      <c r="H29" s="72" t="s">
        <v>129</v>
      </c>
    </row>
    <row r="30" spans="1:8" ht="19.2">
      <c r="A30" s="76" t="s">
        <v>140</v>
      </c>
      <c r="B30" s="49"/>
      <c r="C30" s="56" t="s">
        <v>145</v>
      </c>
      <c r="D30" s="50"/>
      <c r="E30" s="56" t="s">
        <v>171</v>
      </c>
      <c r="F30" s="50"/>
      <c r="G30" s="48" t="s">
        <v>105</v>
      </c>
      <c r="H30" s="74"/>
    </row>
    <row r="31" spans="1:8" ht="19.2">
      <c r="A31" s="76" t="s">
        <v>141</v>
      </c>
      <c r="B31" s="49"/>
      <c r="C31" s="56" t="s">
        <v>167</v>
      </c>
      <c r="D31" s="50"/>
      <c r="E31" s="56" t="s">
        <v>172</v>
      </c>
      <c r="F31" s="50"/>
      <c r="G31" s="48"/>
      <c r="H31" s="74"/>
    </row>
    <row r="32" spans="1:8" ht="19.2">
      <c r="A32" s="76" t="s">
        <v>142</v>
      </c>
      <c r="B32" s="49"/>
      <c r="C32" s="56" t="s">
        <v>168</v>
      </c>
      <c r="D32" s="50"/>
      <c r="E32" s="56" t="s">
        <v>173</v>
      </c>
      <c r="F32" s="50"/>
      <c r="G32" s="53" t="s">
        <v>152</v>
      </c>
      <c r="H32" s="72" t="s">
        <v>129</v>
      </c>
    </row>
    <row r="33" spans="1:8" ht="19.2">
      <c r="A33" s="76" t="s">
        <v>143</v>
      </c>
      <c r="B33" s="49"/>
      <c r="C33" s="56" t="s">
        <v>169</v>
      </c>
      <c r="D33" s="50"/>
      <c r="E33" s="56" t="s">
        <v>174</v>
      </c>
      <c r="F33" s="50"/>
      <c r="G33" s="48" t="s">
        <v>108</v>
      </c>
      <c r="H33" s="74"/>
    </row>
    <row r="34" spans="1:8" ht="19.2">
      <c r="A34" s="83" t="s">
        <v>144</v>
      </c>
      <c r="B34" s="70"/>
      <c r="C34" s="69" t="s">
        <v>170</v>
      </c>
      <c r="D34" s="67"/>
      <c r="E34" s="66"/>
      <c r="F34" s="67"/>
      <c r="G34" s="66"/>
      <c r="H34" s="84"/>
    </row>
    <row r="35" spans="1:8" ht="19.8" thickBot="1">
      <c r="A35" s="77"/>
      <c r="B35" s="78"/>
      <c r="C35" s="79"/>
      <c r="D35" s="80"/>
      <c r="E35" s="81"/>
      <c r="F35" s="80"/>
      <c r="G35" s="81"/>
      <c r="H35" s="82"/>
    </row>
    <row r="36" spans="1:8" s="65" customFormat="1" ht="19.8" customHeight="1" thickBot="1">
      <c r="A36" s="169" t="s">
        <v>154</v>
      </c>
      <c r="B36" s="170"/>
      <c r="C36" s="170"/>
      <c r="D36" s="171"/>
      <c r="E36" s="85" t="s">
        <v>182</v>
      </c>
      <c r="F36" s="160" t="s">
        <v>165</v>
      </c>
      <c r="G36" s="160"/>
      <c r="H36" s="161"/>
    </row>
    <row r="37" spans="1:8" s="65" customFormat="1" ht="19.8" customHeight="1" thickBot="1">
      <c r="A37" s="167" t="s">
        <v>155</v>
      </c>
      <c r="B37" s="172" t="s">
        <v>162</v>
      </c>
      <c r="C37" s="172"/>
      <c r="D37" s="173"/>
      <c r="E37" s="68" t="s">
        <v>163</v>
      </c>
      <c r="F37" s="162" t="s">
        <v>166</v>
      </c>
      <c r="G37" s="162"/>
      <c r="H37" s="163"/>
    </row>
    <row r="38" spans="1:8" s="65" customFormat="1" ht="19.8" customHeight="1" thickBot="1">
      <c r="A38" s="168"/>
      <c r="B38" s="174"/>
      <c r="C38" s="174"/>
      <c r="D38" s="175"/>
      <c r="E38" s="68" t="s">
        <v>164</v>
      </c>
      <c r="F38" s="119"/>
      <c r="G38" s="121"/>
      <c r="H38" s="120" t="s">
        <v>198</v>
      </c>
    </row>
    <row r="39" spans="1:8" ht="19.8" thickBot="1">
      <c r="A39" s="58" t="s">
        <v>115</v>
      </c>
      <c r="B39" s="143"/>
      <c r="C39" s="144"/>
      <c r="D39" s="145"/>
      <c r="E39" s="157" t="s">
        <v>137</v>
      </c>
      <c r="F39" s="158"/>
      <c r="G39" s="158"/>
      <c r="H39" s="159"/>
    </row>
    <row r="40" spans="1:8" ht="19.8" thickBot="1">
      <c r="A40" s="59" t="s">
        <v>117</v>
      </c>
      <c r="B40" s="144" t="s">
        <v>118</v>
      </c>
      <c r="C40" s="155"/>
      <c r="D40" s="156"/>
      <c r="E40" s="157" t="s">
        <v>119</v>
      </c>
      <c r="F40" s="158"/>
      <c r="G40" s="158"/>
      <c r="H40" s="159"/>
    </row>
    <row r="41" spans="1:8" ht="16.2">
      <c r="A41" s="60" t="s">
        <v>159</v>
      </c>
      <c r="B41" s="61"/>
      <c r="C41" s="138" t="s">
        <v>160</v>
      </c>
      <c r="D41" s="139"/>
      <c r="E41" s="139"/>
      <c r="F41" s="146" t="s">
        <v>161</v>
      </c>
      <c r="G41" s="147"/>
      <c r="H41" s="148"/>
    </row>
    <row r="42" spans="1:8" ht="13.8" thickBot="1">
      <c r="A42" s="140"/>
      <c r="B42" s="141"/>
      <c r="C42" s="140"/>
      <c r="D42" s="142"/>
      <c r="E42" s="142"/>
      <c r="F42" s="149"/>
      <c r="G42" s="150"/>
      <c r="H42" s="151"/>
    </row>
    <row r="43" spans="1:8" ht="14.4">
      <c r="A43" s="87" t="s">
        <v>178</v>
      </c>
      <c r="B43" s="86" t="s">
        <v>180</v>
      </c>
      <c r="C43" s="87" t="s">
        <v>181</v>
      </c>
      <c r="D43" s="63" t="s">
        <v>136</v>
      </c>
      <c r="E43" s="87" t="s">
        <v>177</v>
      </c>
      <c r="F43" s="62"/>
      <c r="G43" s="62"/>
      <c r="H43" s="62"/>
    </row>
  </sheetData>
  <mergeCells count="22">
    <mergeCell ref="B40:D40"/>
    <mergeCell ref="E40:H40"/>
    <mergeCell ref="C41:E41"/>
    <mergeCell ref="F41:H41"/>
    <mergeCell ref="A42:B42"/>
    <mergeCell ref="C42:E42"/>
    <mergeCell ref="F42:H42"/>
    <mergeCell ref="A36:D36"/>
    <mergeCell ref="F36:H36"/>
    <mergeCell ref="A37:A38"/>
    <mergeCell ref="B37:D38"/>
    <mergeCell ref="F37:H37"/>
    <mergeCell ref="B39:D39"/>
    <mergeCell ref="E39:H39"/>
    <mergeCell ref="A1:H2"/>
    <mergeCell ref="A3:B3"/>
    <mergeCell ref="C3:D3"/>
    <mergeCell ref="E3:F3"/>
    <mergeCell ref="G3:H3"/>
    <mergeCell ref="A29:B29"/>
    <mergeCell ref="C29:D29"/>
    <mergeCell ref="E29:F29"/>
  </mergeCells>
  <phoneticPr fontId="4"/>
  <pageMargins left="0" right="0" top="0" bottom="0" header="3.937007874015748E-2" footer="0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550FE-8DA0-4779-8346-A25B8735DDCA}">
  <sheetPr>
    <tabColor rgb="FFFFFF00"/>
  </sheetPr>
  <dimension ref="A1:K55"/>
  <sheetViews>
    <sheetView view="pageBreakPreview" zoomScale="60" zoomScaleNormal="100" workbookViewId="0">
      <selection sqref="A1:F1"/>
    </sheetView>
  </sheetViews>
  <sheetFormatPr defaultColWidth="8.09765625" defaultRowHeight="13.2"/>
  <cols>
    <col min="1" max="1" width="19" style="122" customWidth="1"/>
    <col min="2" max="2" width="6" style="122" customWidth="1"/>
    <col min="3" max="3" width="16.296875" style="122" customWidth="1"/>
    <col min="4" max="4" width="18.59765625" style="122" customWidth="1"/>
    <col min="5" max="5" width="6" style="122" customWidth="1"/>
    <col min="6" max="6" width="16.296875" style="122" customWidth="1"/>
    <col min="7" max="16384" width="8.09765625" style="122"/>
  </cols>
  <sheetData>
    <row r="1" spans="1:9" ht="23.4">
      <c r="A1" s="178" t="s">
        <v>0</v>
      </c>
      <c r="B1" s="178"/>
      <c r="C1" s="178"/>
      <c r="D1" s="178"/>
      <c r="E1" s="178"/>
      <c r="F1" s="178"/>
    </row>
    <row r="2" spans="1:9" ht="16.2" customHeight="1" thickBot="1">
      <c r="A2" s="123" t="s">
        <v>119</v>
      </c>
      <c r="B2" s="124"/>
      <c r="C2" s="124"/>
      <c r="D2" s="179" t="s">
        <v>202</v>
      </c>
      <c r="E2" s="179"/>
      <c r="F2" s="179"/>
      <c r="G2" s="125"/>
    </row>
    <row r="3" spans="1:9" ht="18" customHeight="1">
      <c r="A3" s="180" t="s">
        <v>203</v>
      </c>
      <c r="B3" s="181"/>
      <c r="C3" s="182"/>
      <c r="D3" s="183" t="s">
        <v>204</v>
      </c>
      <c r="E3" s="184"/>
      <c r="F3" s="185"/>
    </row>
    <row r="4" spans="1:9" ht="18" customHeight="1">
      <c r="A4" s="126" t="s">
        <v>205</v>
      </c>
      <c r="B4" s="186"/>
      <c r="C4" s="187"/>
      <c r="D4" s="126" t="s">
        <v>206</v>
      </c>
      <c r="E4" s="186"/>
      <c r="F4" s="188"/>
    </row>
    <row r="5" spans="1:9" ht="18" customHeight="1">
      <c r="A5" s="126" t="s">
        <v>207</v>
      </c>
      <c r="B5" s="186"/>
      <c r="C5" s="187"/>
      <c r="D5" s="126" t="s">
        <v>208</v>
      </c>
      <c r="E5" s="186"/>
      <c r="F5" s="188"/>
    </row>
    <row r="6" spans="1:9" ht="18" customHeight="1">
      <c r="A6" s="127" t="s">
        <v>209</v>
      </c>
      <c r="B6" s="186"/>
      <c r="C6" s="187"/>
      <c r="D6" s="126" t="s">
        <v>210</v>
      </c>
      <c r="E6" s="186"/>
      <c r="F6" s="188"/>
    </row>
    <row r="7" spans="1:9" ht="18" customHeight="1">
      <c r="A7" s="126" t="s">
        <v>211</v>
      </c>
      <c r="B7" s="186"/>
      <c r="C7" s="187"/>
      <c r="D7" s="126" t="s">
        <v>212</v>
      </c>
      <c r="E7" s="186"/>
      <c r="F7" s="188"/>
    </row>
    <row r="8" spans="1:9" ht="18" customHeight="1">
      <c r="A8" s="126" t="s">
        <v>213</v>
      </c>
      <c r="B8" s="186"/>
      <c r="C8" s="187"/>
      <c r="D8" s="126" t="s">
        <v>214</v>
      </c>
      <c r="E8" s="186"/>
      <c r="F8" s="188"/>
    </row>
    <row r="9" spans="1:9" ht="18" customHeight="1">
      <c r="A9" s="126" t="s">
        <v>215</v>
      </c>
      <c r="B9" s="186"/>
      <c r="C9" s="187"/>
      <c r="D9" s="126" t="s">
        <v>216</v>
      </c>
      <c r="E9" s="186"/>
      <c r="F9" s="188"/>
      <c r="G9" s="128"/>
      <c r="I9" s="128"/>
    </row>
    <row r="10" spans="1:9" ht="18" customHeight="1">
      <c r="A10" s="126" t="s">
        <v>217</v>
      </c>
      <c r="B10" s="186"/>
      <c r="C10" s="187"/>
      <c r="D10" s="126" t="s">
        <v>218</v>
      </c>
      <c r="E10" s="186"/>
      <c r="F10" s="188"/>
      <c r="I10" s="128"/>
    </row>
    <row r="11" spans="1:9" ht="18" customHeight="1">
      <c r="A11" s="126" t="s">
        <v>219</v>
      </c>
      <c r="B11" s="186"/>
      <c r="C11" s="187"/>
      <c r="D11" s="126" t="s">
        <v>220</v>
      </c>
      <c r="E11" s="186"/>
      <c r="F11" s="188"/>
    </row>
    <row r="12" spans="1:9" ht="18" customHeight="1">
      <c r="A12" s="129"/>
      <c r="B12" s="186"/>
      <c r="C12" s="187"/>
      <c r="D12" s="126" t="s">
        <v>221</v>
      </c>
      <c r="E12" s="186"/>
      <c r="F12" s="188"/>
    </row>
    <row r="13" spans="1:9" ht="18" customHeight="1" thickBot="1">
      <c r="A13" s="130" t="s">
        <v>222</v>
      </c>
      <c r="B13" s="189">
        <f>SUM(B4:C12)*220</f>
        <v>0</v>
      </c>
      <c r="C13" s="190"/>
      <c r="D13" s="126" t="s">
        <v>223</v>
      </c>
      <c r="E13" s="186"/>
      <c r="F13" s="188"/>
    </row>
    <row r="14" spans="1:9" ht="18" customHeight="1">
      <c r="A14" s="180" t="s">
        <v>224</v>
      </c>
      <c r="B14" s="181"/>
      <c r="C14" s="182"/>
      <c r="D14" s="126" t="s">
        <v>225</v>
      </c>
      <c r="E14" s="186"/>
      <c r="F14" s="188"/>
    </row>
    <row r="15" spans="1:9" ht="18" customHeight="1">
      <c r="A15" s="131" t="s">
        <v>226</v>
      </c>
      <c r="B15" s="186"/>
      <c r="C15" s="187"/>
      <c r="D15" s="126"/>
      <c r="E15" s="186"/>
      <c r="F15" s="188"/>
    </row>
    <row r="16" spans="1:9" ht="18" customHeight="1">
      <c r="A16" s="131" t="s">
        <v>227</v>
      </c>
      <c r="B16" s="186"/>
      <c r="C16" s="187"/>
      <c r="D16" s="126"/>
      <c r="E16" s="186"/>
      <c r="F16" s="188"/>
    </row>
    <row r="17" spans="1:6" ht="18" customHeight="1">
      <c r="A17" s="131" t="s">
        <v>227</v>
      </c>
      <c r="B17" s="186"/>
      <c r="C17" s="187"/>
      <c r="D17" s="126"/>
      <c r="E17" s="186"/>
      <c r="F17" s="188"/>
    </row>
    <row r="18" spans="1:6" ht="18" customHeight="1">
      <c r="A18" s="126" t="s">
        <v>228</v>
      </c>
      <c r="B18" s="186"/>
      <c r="C18" s="187"/>
      <c r="D18" s="132"/>
      <c r="E18" s="186"/>
      <c r="F18" s="188"/>
    </row>
    <row r="19" spans="1:6" ht="18" customHeight="1" thickBot="1">
      <c r="A19" s="126" t="s">
        <v>229</v>
      </c>
      <c r="B19" s="186"/>
      <c r="C19" s="187"/>
      <c r="D19" s="133" t="s">
        <v>222</v>
      </c>
      <c r="E19" s="189">
        <f>SUM(E4:F18)*330</f>
        <v>0</v>
      </c>
      <c r="F19" s="191"/>
    </row>
    <row r="20" spans="1:6" ht="18" customHeight="1">
      <c r="A20" s="126" t="s">
        <v>230</v>
      </c>
      <c r="B20" s="186"/>
      <c r="C20" s="188"/>
      <c r="D20" s="180" t="s">
        <v>231</v>
      </c>
      <c r="E20" s="181"/>
      <c r="F20" s="192"/>
    </row>
    <row r="21" spans="1:6" ht="18" customHeight="1">
      <c r="A21" s="126" t="s">
        <v>232</v>
      </c>
      <c r="B21" s="193"/>
      <c r="C21" s="194"/>
      <c r="D21" s="126" t="s">
        <v>233</v>
      </c>
      <c r="E21" s="186"/>
      <c r="F21" s="188"/>
    </row>
    <row r="22" spans="1:6" ht="18" customHeight="1">
      <c r="A22" s="126" t="s">
        <v>234</v>
      </c>
      <c r="B22" s="186"/>
      <c r="C22" s="188"/>
      <c r="D22" s="126"/>
      <c r="E22" s="186"/>
      <c r="F22" s="188"/>
    </row>
    <row r="23" spans="1:6" ht="18" customHeight="1">
      <c r="A23" s="126" t="s">
        <v>235</v>
      </c>
      <c r="B23" s="186"/>
      <c r="C23" s="188"/>
      <c r="D23" s="126"/>
      <c r="E23" s="186"/>
      <c r="F23" s="188"/>
    </row>
    <row r="24" spans="1:6" ht="18" customHeight="1">
      <c r="A24" s="126" t="s">
        <v>236</v>
      </c>
      <c r="B24" s="186"/>
      <c r="C24" s="188"/>
      <c r="D24" s="126"/>
      <c r="E24" s="186"/>
      <c r="F24" s="188"/>
    </row>
    <row r="25" spans="1:6" ht="18" customHeight="1">
      <c r="A25" s="126" t="s">
        <v>237</v>
      </c>
      <c r="B25" s="186"/>
      <c r="C25" s="188"/>
      <c r="D25" s="126"/>
      <c r="E25" s="186"/>
      <c r="F25" s="188"/>
    </row>
    <row r="26" spans="1:6" ht="18" customHeight="1">
      <c r="A26" s="126" t="s">
        <v>238</v>
      </c>
      <c r="B26" s="186"/>
      <c r="C26" s="188"/>
      <c r="D26" s="129"/>
      <c r="E26" s="186"/>
      <c r="F26" s="188"/>
    </row>
    <row r="27" spans="1:6" ht="18" customHeight="1" thickBot="1">
      <c r="A27" s="130" t="s">
        <v>222</v>
      </c>
      <c r="B27" s="189">
        <f>SUM(B15:C26)*275</f>
        <v>0</v>
      </c>
      <c r="C27" s="191"/>
      <c r="D27" s="130" t="s">
        <v>222</v>
      </c>
      <c r="E27" s="189">
        <f>SUM(E21:F26)*440</f>
        <v>0</v>
      </c>
      <c r="F27" s="191"/>
    </row>
    <row r="28" spans="1:6" ht="18" customHeight="1">
      <c r="A28" s="180" t="s">
        <v>239</v>
      </c>
      <c r="B28" s="181"/>
      <c r="C28" s="192"/>
      <c r="D28" s="180" t="s">
        <v>239</v>
      </c>
      <c r="E28" s="181"/>
      <c r="F28" s="192"/>
    </row>
    <row r="29" spans="1:6" ht="18" customHeight="1">
      <c r="A29" s="127" t="s">
        <v>240</v>
      </c>
      <c r="B29" s="186"/>
      <c r="C29" s="188"/>
      <c r="D29" s="134" t="s">
        <v>241</v>
      </c>
      <c r="E29" s="186"/>
      <c r="F29" s="188"/>
    </row>
    <row r="30" spans="1:6" ht="18" customHeight="1">
      <c r="A30" s="126"/>
      <c r="B30" s="186"/>
      <c r="C30" s="188"/>
      <c r="D30" s="134" t="s">
        <v>242</v>
      </c>
      <c r="E30" s="186"/>
      <c r="F30" s="188"/>
    </row>
    <row r="31" spans="1:6" ht="18" customHeight="1">
      <c r="A31" s="126"/>
      <c r="B31" s="186"/>
      <c r="C31" s="188"/>
      <c r="D31" s="134" t="s">
        <v>243</v>
      </c>
      <c r="E31" s="186"/>
      <c r="F31" s="188"/>
    </row>
    <row r="32" spans="1:6" ht="18" customHeight="1">
      <c r="A32" s="126"/>
      <c r="B32" s="186"/>
      <c r="C32" s="188"/>
      <c r="D32" s="134"/>
      <c r="E32" s="186"/>
      <c r="F32" s="188"/>
    </row>
    <row r="33" spans="1:11" ht="18" customHeight="1" thickBot="1">
      <c r="A33" s="130" t="s">
        <v>222</v>
      </c>
      <c r="B33" s="189">
        <f>SUM(B29:C32)*550</f>
        <v>0</v>
      </c>
      <c r="C33" s="191"/>
      <c r="D33" s="130" t="s">
        <v>222</v>
      </c>
      <c r="E33" s="189">
        <f>SUM(E29:F32)*550</f>
        <v>0</v>
      </c>
      <c r="F33" s="191"/>
    </row>
    <row r="34" spans="1:11" ht="18" customHeight="1">
      <c r="A34" s="180" t="s">
        <v>244</v>
      </c>
      <c r="B34" s="181"/>
      <c r="C34" s="192"/>
      <c r="D34" s="180" t="s">
        <v>245</v>
      </c>
      <c r="E34" s="181"/>
      <c r="F34" s="192"/>
    </row>
    <row r="35" spans="1:11" ht="18" customHeight="1">
      <c r="A35" s="127" t="s">
        <v>246</v>
      </c>
      <c r="B35" s="186"/>
      <c r="C35" s="188"/>
      <c r="D35" s="126" t="s">
        <v>247</v>
      </c>
      <c r="E35" s="186"/>
      <c r="F35" s="188"/>
    </row>
    <row r="36" spans="1:11" ht="18" customHeight="1" thickBot="1">
      <c r="A36" s="130" t="s">
        <v>222</v>
      </c>
      <c r="B36" s="189">
        <f>B35*1188</f>
        <v>0</v>
      </c>
      <c r="C36" s="191"/>
      <c r="D36" s="130" t="s">
        <v>222</v>
      </c>
      <c r="E36" s="189">
        <f>E35*1782</f>
        <v>0</v>
      </c>
      <c r="F36" s="191"/>
    </row>
    <row r="37" spans="1:11" ht="13.8" hidden="1" thickBot="1"/>
    <row r="38" spans="1:11" ht="30" customHeight="1" thickBot="1">
      <c r="A38" s="202" t="s">
        <v>248</v>
      </c>
      <c r="B38" s="203"/>
      <c r="C38" s="204"/>
      <c r="D38" s="205"/>
      <c r="E38" s="205"/>
      <c r="F38" s="135" t="s">
        <v>249</v>
      </c>
    </row>
    <row r="39" spans="1:11" ht="25.95" customHeight="1" thickBot="1">
      <c r="A39" s="206" t="s">
        <v>250</v>
      </c>
      <c r="B39" s="207"/>
      <c r="C39" s="208"/>
      <c r="D39" s="209"/>
      <c r="E39" s="209"/>
      <c r="F39" s="210"/>
    </row>
    <row r="40" spans="1:11" ht="31.2" customHeight="1" thickBot="1">
      <c r="A40" s="211" t="s">
        <v>251</v>
      </c>
      <c r="B40" s="212"/>
      <c r="C40" s="213" t="s">
        <v>252</v>
      </c>
      <c r="D40" s="214"/>
      <c r="E40" s="214"/>
      <c r="F40" s="215"/>
      <c r="J40" s="136"/>
      <c r="K40" s="136"/>
    </row>
    <row r="41" spans="1:11" ht="24.6">
      <c r="A41" s="216" t="s">
        <v>253</v>
      </c>
      <c r="B41" s="217"/>
      <c r="C41" s="217"/>
      <c r="D41" s="217"/>
      <c r="E41" s="217"/>
      <c r="F41" s="218"/>
      <c r="K41" s="137"/>
    </row>
    <row r="42" spans="1:11" ht="9" customHeight="1">
      <c r="A42" s="219"/>
      <c r="B42" s="220"/>
      <c r="C42" s="220"/>
      <c r="D42" s="220"/>
      <c r="E42" s="220"/>
      <c r="F42" s="221"/>
      <c r="K42" s="137"/>
    </row>
    <row r="43" spans="1:11" ht="14.25" customHeight="1">
      <c r="A43" s="195" t="s">
        <v>254</v>
      </c>
      <c r="B43" s="196"/>
      <c r="C43" s="199" t="s">
        <v>255</v>
      </c>
      <c r="D43" s="196"/>
      <c r="E43" s="196"/>
      <c r="F43" s="200"/>
      <c r="K43" s="137"/>
    </row>
    <row r="44" spans="1:11" ht="9" customHeight="1" thickBot="1">
      <c r="A44" s="197"/>
      <c r="B44" s="198"/>
      <c r="C44" s="198"/>
      <c r="D44" s="198"/>
      <c r="E44" s="198"/>
      <c r="F44" s="201"/>
    </row>
    <row r="45" spans="1:11" ht="22.95" customHeight="1">
      <c r="A45" s="222" t="s">
        <v>256</v>
      </c>
      <c r="B45" s="223"/>
      <c r="C45" s="224" t="s">
        <v>257</v>
      </c>
      <c r="D45" s="225"/>
      <c r="E45" s="225"/>
      <c r="F45" s="226"/>
    </row>
    <row r="46" spans="1:11" ht="22.95" customHeight="1" thickBot="1">
      <c r="A46" s="227" t="s">
        <v>258</v>
      </c>
      <c r="B46" s="228"/>
      <c r="C46" s="229" t="s">
        <v>259</v>
      </c>
      <c r="D46" s="229"/>
      <c r="E46" s="229"/>
      <c r="F46" s="230"/>
    </row>
    <row r="47" spans="1:11" ht="15" customHeight="1">
      <c r="A47" s="231" t="s">
        <v>127</v>
      </c>
      <c r="B47" s="233">
        <f>E36+E33+E27+B27+B33+B36+E19+B13</f>
        <v>0</v>
      </c>
      <c r="C47" s="234"/>
      <c r="D47" s="231" t="s">
        <v>260</v>
      </c>
      <c r="E47" s="233">
        <f>ROUNDDOWN(B47*1.08,0)</f>
        <v>0</v>
      </c>
      <c r="F47" s="234"/>
    </row>
    <row r="48" spans="1:11" ht="14.25" customHeight="1" thickBot="1">
      <c r="A48" s="232"/>
      <c r="B48" s="235"/>
      <c r="C48" s="236"/>
      <c r="D48" s="232"/>
      <c r="E48" s="235"/>
      <c r="F48" s="236"/>
    </row>
    <row r="54" ht="19.5" customHeight="1"/>
    <row r="55" ht="24.75" customHeight="1"/>
  </sheetData>
  <mergeCells count="87">
    <mergeCell ref="A45:B45"/>
    <mergeCell ref="C45:F45"/>
    <mergeCell ref="A46:B46"/>
    <mergeCell ref="C46:F46"/>
    <mergeCell ref="A47:A48"/>
    <mergeCell ref="B47:C48"/>
    <mergeCell ref="D47:D48"/>
    <mergeCell ref="E47:F48"/>
    <mergeCell ref="A43:B44"/>
    <mergeCell ref="C43:F44"/>
    <mergeCell ref="B35:C35"/>
    <mergeCell ref="E35:F35"/>
    <mergeCell ref="B36:C36"/>
    <mergeCell ref="E36:F36"/>
    <mergeCell ref="A38:B38"/>
    <mergeCell ref="C38:E38"/>
    <mergeCell ref="A39:B39"/>
    <mergeCell ref="C39:F39"/>
    <mergeCell ref="A40:B40"/>
    <mergeCell ref="C40:F40"/>
    <mergeCell ref="A41:F42"/>
    <mergeCell ref="B32:C32"/>
    <mergeCell ref="E32:F32"/>
    <mergeCell ref="B33:C33"/>
    <mergeCell ref="E33:F33"/>
    <mergeCell ref="A34:C34"/>
    <mergeCell ref="D34:F34"/>
    <mergeCell ref="B29:C29"/>
    <mergeCell ref="E29:F29"/>
    <mergeCell ref="B30:C30"/>
    <mergeCell ref="E30:F30"/>
    <mergeCell ref="B31:C31"/>
    <mergeCell ref="E31:F31"/>
    <mergeCell ref="B26:C26"/>
    <mergeCell ref="E26:F26"/>
    <mergeCell ref="B27:C27"/>
    <mergeCell ref="E27:F27"/>
    <mergeCell ref="A28:C28"/>
    <mergeCell ref="D28:F28"/>
    <mergeCell ref="B23:C23"/>
    <mergeCell ref="E23:F23"/>
    <mergeCell ref="B24:C24"/>
    <mergeCell ref="E24:F24"/>
    <mergeCell ref="B25:C25"/>
    <mergeCell ref="E25:F25"/>
    <mergeCell ref="B20:C20"/>
    <mergeCell ref="D20:F20"/>
    <mergeCell ref="B21:C21"/>
    <mergeCell ref="E21:F21"/>
    <mergeCell ref="B22:C22"/>
    <mergeCell ref="E22:F22"/>
    <mergeCell ref="B17:C17"/>
    <mergeCell ref="E17:F17"/>
    <mergeCell ref="B18:C18"/>
    <mergeCell ref="E18:F18"/>
    <mergeCell ref="B19:C19"/>
    <mergeCell ref="E19:F19"/>
    <mergeCell ref="A14:C14"/>
    <mergeCell ref="E14:F14"/>
    <mergeCell ref="B15:C15"/>
    <mergeCell ref="E15:F15"/>
    <mergeCell ref="B16:C16"/>
    <mergeCell ref="E16:F16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  <mergeCell ref="E10:F10"/>
    <mergeCell ref="B5:C5"/>
    <mergeCell ref="E5:F5"/>
    <mergeCell ref="B6:C6"/>
    <mergeCell ref="E6:F6"/>
    <mergeCell ref="B7:C7"/>
    <mergeCell ref="E7:F7"/>
    <mergeCell ref="A1:F1"/>
    <mergeCell ref="D2:F2"/>
    <mergeCell ref="A3:C3"/>
    <mergeCell ref="D3:F3"/>
    <mergeCell ref="B4:C4"/>
    <mergeCell ref="E4:F4"/>
  </mergeCells>
  <phoneticPr fontId="4"/>
  <hyperlinks>
    <hyperlink ref="D2:F2" r:id="rId1" display="※susiyad@outlook.jpへメール" xr:uid="{2C895EDD-9F70-4483-BE1F-585FBF96B6A9}"/>
  </hyperlinks>
  <pageMargins left="0.62916666666666698" right="0" top="0" bottom="0" header="0" footer="0"/>
  <pageSetup paperSize="9" scale="91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27DA9-144D-4134-9E94-69B9487C1A8D}">
  <dimension ref="A1:S43"/>
  <sheetViews>
    <sheetView workbookViewId="0">
      <selection sqref="A1:H2"/>
    </sheetView>
  </sheetViews>
  <sheetFormatPr defaultRowHeight="18"/>
  <cols>
    <col min="1" max="1" width="17.8984375" customWidth="1"/>
    <col min="2" max="2" width="5.19921875" style="32" bestFit="1" customWidth="1"/>
    <col min="3" max="3" width="18" customWidth="1"/>
    <col min="4" max="4" width="5.59765625" style="32" bestFit="1" customWidth="1"/>
    <col min="5" max="5" width="17.3984375" customWidth="1"/>
    <col min="6" max="6" width="5.19921875" style="32" bestFit="1" customWidth="1"/>
    <col min="7" max="7" width="17.3984375" customWidth="1"/>
    <col min="8" max="8" width="5.19921875" style="32" bestFit="1" customWidth="1"/>
    <col min="9" max="20" width="7.8984375" customWidth="1"/>
  </cols>
  <sheetData>
    <row r="1" spans="1:19" ht="10.8" customHeight="1">
      <c r="A1" s="152" t="s">
        <v>183</v>
      </c>
      <c r="B1" s="152"/>
      <c r="C1" s="152"/>
      <c r="D1" s="152"/>
      <c r="E1" s="152"/>
      <c r="F1" s="152"/>
      <c r="G1" s="152"/>
      <c r="H1" s="152"/>
    </row>
    <row r="2" spans="1:19" ht="10.8" customHeight="1" thickBot="1">
      <c r="A2" s="152"/>
      <c r="B2" s="152"/>
      <c r="C2" s="152"/>
      <c r="D2" s="152"/>
      <c r="E2" s="152"/>
      <c r="F2" s="152"/>
      <c r="G2" s="152"/>
      <c r="H2" s="152"/>
    </row>
    <row r="3" spans="1:19" ht="18" customHeight="1" thickBot="1">
      <c r="A3" s="153" t="s">
        <v>149</v>
      </c>
      <c r="B3" s="154"/>
      <c r="C3" s="154" t="s">
        <v>148</v>
      </c>
      <c r="D3" s="154"/>
      <c r="E3" s="154" t="s">
        <v>146</v>
      </c>
      <c r="F3" s="154"/>
      <c r="G3" s="154" t="s">
        <v>179</v>
      </c>
      <c r="H3" s="177"/>
      <c r="I3" s="251" t="s">
        <v>197</v>
      </c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19" ht="18" customHeight="1">
      <c r="A4" s="71" t="s">
        <v>7</v>
      </c>
      <c r="B4" s="46" t="s">
        <v>129</v>
      </c>
      <c r="C4" s="45" t="s">
        <v>7</v>
      </c>
      <c r="D4" s="46" t="s">
        <v>129</v>
      </c>
      <c r="E4" s="45" t="s">
        <v>7</v>
      </c>
      <c r="F4" s="46" t="s">
        <v>129</v>
      </c>
      <c r="G4" s="45" t="s">
        <v>7</v>
      </c>
      <c r="H4" s="72" t="s">
        <v>129</v>
      </c>
      <c r="I4" s="6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8" t="s">
        <v>18</v>
      </c>
      <c r="Q4" s="9" t="s">
        <v>19</v>
      </c>
      <c r="R4" s="10" t="s">
        <v>20</v>
      </c>
      <c r="S4" s="9" t="s">
        <v>21</v>
      </c>
    </row>
    <row r="5" spans="1:19" ht="18" customHeight="1" thickBot="1">
      <c r="A5" s="73" t="s">
        <v>70</v>
      </c>
      <c r="B5" s="49"/>
      <c r="C5" s="48" t="s">
        <v>9</v>
      </c>
      <c r="D5" s="49"/>
      <c r="E5" s="48" t="s">
        <v>10</v>
      </c>
      <c r="F5" s="49"/>
      <c r="G5" s="48" t="s">
        <v>85</v>
      </c>
      <c r="H5" s="91"/>
      <c r="I5" s="11">
        <f>SUM(B5:B28)*110</f>
        <v>0</v>
      </c>
      <c r="J5" s="12">
        <f>SUM(D5:D28)*165</f>
        <v>0</v>
      </c>
      <c r="K5" s="12">
        <f>SUM(F5:F28)*220</f>
        <v>0</v>
      </c>
      <c r="L5" s="12">
        <f>SUM(H5:H11)*275</f>
        <v>0</v>
      </c>
      <c r="M5" s="12">
        <f>SUM(H13:H23)*330</f>
        <v>0</v>
      </c>
      <c r="N5" s="12">
        <f>SUM(H25:H28)*550</f>
        <v>0</v>
      </c>
      <c r="O5" s="12">
        <f>SUM(H30:H31)*880</f>
        <v>0</v>
      </c>
      <c r="P5" s="13">
        <f>SUM(H33:H35)*1100</f>
        <v>0</v>
      </c>
      <c r="Q5" s="14">
        <f>SUM(I5:P5)</f>
        <v>0</v>
      </c>
      <c r="R5" s="15">
        <f>S5-Q5</f>
        <v>0</v>
      </c>
      <c r="S5" s="16">
        <f>Q5*1.08</f>
        <v>0</v>
      </c>
    </row>
    <row r="6" spans="1:19" ht="18" customHeight="1">
      <c r="A6" s="73" t="s">
        <v>36</v>
      </c>
      <c r="B6" s="49"/>
      <c r="C6" s="48" t="s">
        <v>23</v>
      </c>
      <c r="D6" s="49"/>
      <c r="E6" s="48" t="s">
        <v>132</v>
      </c>
      <c r="F6" s="49"/>
      <c r="G6" s="51" t="s">
        <v>134</v>
      </c>
      <c r="H6" s="91"/>
      <c r="I6" s="88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7" t="s">
        <v>17</v>
      </c>
      <c r="P6" s="8" t="s">
        <v>18</v>
      </c>
      <c r="Q6" s="237" t="s">
        <v>28</v>
      </c>
      <c r="R6" s="238"/>
      <c r="S6" s="1"/>
    </row>
    <row r="7" spans="1:19" ht="18" customHeight="1" thickBot="1">
      <c r="A7" s="73" t="s">
        <v>8</v>
      </c>
      <c r="B7" s="49"/>
      <c r="C7" s="48" t="s">
        <v>26</v>
      </c>
      <c r="D7" s="49"/>
      <c r="E7" s="48" t="s">
        <v>27</v>
      </c>
      <c r="F7" s="49"/>
      <c r="G7" s="48" t="s">
        <v>90</v>
      </c>
      <c r="H7" s="91"/>
      <c r="I7" s="98">
        <f>SUM(B5:B28)</f>
        <v>0</v>
      </c>
      <c r="J7" s="97">
        <f>SUM(D5:D28)</f>
        <v>0</v>
      </c>
      <c r="K7" s="97">
        <f>SUM(F5:F28)</f>
        <v>0</v>
      </c>
      <c r="L7" s="97">
        <f>SUM(H5:H11)</f>
        <v>0</v>
      </c>
      <c r="M7" s="97">
        <f>SUM(H13:H23)</f>
        <v>0</v>
      </c>
      <c r="N7" s="97">
        <f>SUM(H25:H28)</f>
        <v>0</v>
      </c>
      <c r="O7" s="97">
        <f>SUM(H30:H31)</f>
        <v>0</v>
      </c>
      <c r="P7" s="99">
        <f>SUM(H33:H35)</f>
        <v>0</v>
      </c>
      <c r="Q7" s="98">
        <f>SUM(I7:P7)</f>
        <v>0</v>
      </c>
      <c r="R7" s="22" t="s">
        <v>32</v>
      </c>
      <c r="S7" s="1"/>
    </row>
    <row r="8" spans="1:19" ht="18" customHeight="1">
      <c r="A8" s="73" t="s">
        <v>22</v>
      </c>
      <c r="B8" s="49"/>
      <c r="C8" s="48" t="s">
        <v>30</v>
      </c>
      <c r="D8" s="49"/>
      <c r="E8" s="48" t="s">
        <v>31</v>
      </c>
      <c r="F8" s="49"/>
      <c r="G8" s="48" t="s">
        <v>93</v>
      </c>
      <c r="H8" s="95"/>
      <c r="I8" s="239" t="s">
        <v>133</v>
      </c>
      <c r="J8" s="240"/>
      <c r="K8" s="241"/>
      <c r="L8" s="242" t="s">
        <v>138</v>
      </c>
      <c r="M8" s="242"/>
      <c r="N8" s="243"/>
      <c r="O8" s="244" t="s">
        <v>139</v>
      </c>
      <c r="P8" s="242"/>
      <c r="Q8" s="243"/>
    </row>
    <row r="9" spans="1:19" ht="18" customHeight="1">
      <c r="A9" s="73" t="s">
        <v>38</v>
      </c>
      <c r="B9" s="49"/>
      <c r="C9" s="48" t="s">
        <v>34</v>
      </c>
      <c r="D9" s="49"/>
      <c r="E9" s="48" t="s">
        <v>35</v>
      </c>
      <c r="F9" s="49"/>
      <c r="G9" s="48" t="s">
        <v>96</v>
      </c>
      <c r="H9" s="95"/>
      <c r="I9" s="118"/>
      <c r="J9" s="101" t="s">
        <v>192</v>
      </c>
      <c r="K9" s="107" t="s">
        <v>193</v>
      </c>
      <c r="L9" s="118"/>
      <c r="M9" s="101" t="s">
        <v>192</v>
      </c>
      <c r="N9" s="107" t="s">
        <v>193</v>
      </c>
      <c r="O9" s="118"/>
      <c r="P9" s="101" t="s">
        <v>192</v>
      </c>
      <c r="Q9" s="107" t="s">
        <v>193</v>
      </c>
    </row>
    <row r="10" spans="1:19" ht="18" customHeight="1">
      <c r="A10" s="73" t="s">
        <v>29</v>
      </c>
      <c r="B10" s="49"/>
      <c r="C10" s="48" t="s">
        <v>39</v>
      </c>
      <c r="D10" s="49"/>
      <c r="E10" s="48" t="s">
        <v>37</v>
      </c>
      <c r="F10" s="49"/>
      <c r="G10" s="48" t="s">
        <v>99</v>
      </c>
      <c r="H10" s="95"/>
      <c r="I10" s="100" t="s">
        <v>187</v>
      </c>
      <c r="J10" s="101">
        <f>B30</f>
        <v>0</v>
      </c>
      <c r="K10" s="108">
        <f>J10*1575</f>
        <v>0</v>
      </c>
      <c r="L10" s="105" t="s">
        <v>187</v>
      </c>
      <c r="M10" s="101">
        <f>D30</f>
        <v>0</v>
      </c>
      <c r="N10" s="108">
        <f>M10*1129</f>
        <v>0</v>
      </c>
      <c r="O10" s="100" t="s">
        <v>187</v>
      </c>
      <c r="P10" s="101">
        <f>F30</f>
        <v>0</v>
      </c>
      <c r="Q10" s="108">
        <f>P10*773</f>
        <v>0</v>
      </c>
    </row>
    <row r="11" spans="1:19" ht="18" customHeight="1">
      <c r="A11" s="73" t="s">
        <v>33</v>
      </c>
      <c r="B11" s="49"/>
      <c r="C11" s="52" t="s">
        <v>42</v>
      </c>
      <c r="D11" s="49"/>
      <c r="E11" s="48" t="s">
        <v>40</v>
      </c>
      <c r="F11" s="49"/>
      <c r="G11" s="48"/>
      <c r="H11" s="95"/>
      <c r="I11" s="100" t="s">
        <v>188</v>
      </c>
      <c r="J11" s="101">
        <f t="shared" ref="J11:J13" si="0">B31</f>
        <v>0</v>
      </c>
      <c r="K11" s="108">
        <f>J11*3150</f>
        <v>0</v>
      </c>
      <c r="L11" s="105" t="s">
        <v>188</v>
      </c>
      <c r="M11" s="101">
        <f t="shared" ref="M11:M14" si="1">D31</f>
        <v>0</v>
      </c>
      <c r="N11" s="108">
        <f>M11*2258</f>
        <v>0</v>
      </c>
      <c r="O11" s="100" t="s">
        <v>188</v>
      </c>
      <c r="P11" s="101">
        <f t="shared" ref="P11:P13" si="2">F31</f>
        <v>0</v>
      </c>
      <c r="Q11" s="108">
        <f>P11*1545</f>
        <v>0</v>
      </c>
    </row>
    <row r="12" spans="1:19" ht="18" customHeight="1">
      <c r="A12" s="75" t="s">
        <v>25</v>
      </c>
      <c r="B12" s="49"/>
      <c r="C12" s="48" t="s">
        <v>45</v>
      </c>
      <c r="D12" s="49"/>
      <c r="E12" s="48" t="s">
        <v>43</v>
      </c>
      <c r="F12" s="49"/>
      <c r="G12" s="53" t="s">
        <v>147</v>
      </c>
      <c r="H12" s="96" t="s">
        <v>129</v>
      </c>
      <c r="I12" s="100" t="s">
        <v>189</v>
      </c>
      <c r="J12" s="101">
        <f t="shared" si="0"/>
        <v>0</v>
      </c>
      <c r="K12" s="108">
        <f>J12*4724</f>
        <v>0</v>
      </c>
      <c r="L12" s="105" t="s">
        <v>189</v>
      </c>
      <c r="M12" s="101">
        <f t="shared" si="1"/>
        <v>0</v>
      </c>
      <c r="N12" s="108">
        <f>M12*3386</f>
        <v>0</v>
      </c>
      <c r="O12" s="100" t="s">
        <v>189</v>
      </c>
      <c r="P12" s="101">
        <f t="shared" si="2"/>
        <v>0</v>
      </c>
      <c r="Q12" s="108">
        <f>P12*2317</f>
        <v>0</v>
      </c>
    </row>
    <row r="13" spans="1:19" ht="18" customHeight="1" thickBot="1">
      <c r="A13" s="73" t="s">
        <v>67</v>
      </c>
      <c r="B13" s="49"/>
      <c r="C13" s="48" t="s">
        <v>48</v>
      </c>
      <c r="D13" s="49"/>
      <c r="E13" s="48" t="s">
        <v>46</v>
      </c>
      <c r="F13" s="49"/>
      <c r="G13" s="48" t="s">
        <v>83</v>
      </c>
      <c r="H13" s="95"/>
      <c r="I13" s="100" t="s">
        <v>190</v>
      </c>
      <c r="J13" s="101">
        <f t="shared" si="0"/>
        <v>0</v>
      </c>
      <c r="K13" s="108">
        <f>J13*6299</f>
        <v>0</v>
      </c>
      <c r="L13" s="105" t="s">
        <v>190</v>
      </c>
      <c r="M13" s="101">
        <f t="shared" si="1"/>
        <v>0</v>
      </c>
      <c r="N13" s="108">
        <f>M13*4515</f>
        <v>0</v>
      </c>
      <c r="O13" s="114" t="s">
        <v>190</v>
      </c>
      <c r="P13" s="115">
        <f t="shared" si="2"/>
        <v>0</v>
      </c>
      <c r="Q13" s="116">
        <f>P13*3089</f>
        <v>0</v>
      </c>
    </row>
    <row r="14" spans="1:19" ht="18" customHeight="1" thickBot="1">
      <c r="A14" s="73" t="s">
        <v>73</v>
      </c>
      <c r="B14" s="49"/>
      <c r="C14" s="48" t="s">
        <v>130</v>
      </c>
      <c r="D14" s="49"/>
      <c r="E14" s="48" t="s">
        <v>49</v>
      </c>
      <c r="F14" s="49"/>
      <c r="G14" s="48" t="s">
        <v>86</v>
      </c>
      <c r="H14" s="95"/>
      <c r="I14" s="102" t="s">
        <v>191</v>
      </c>
      <c r="J14" s="103">
        <f>B34</f>
        <v>0</v>
      </c>
      <c r="K14" s="109">
        <f>J14*7874</f>
        <v>0</v>
      </c>
      <c r="L14" s="106" t="s">
        <v>191</v>
      </c>
      <c r="M14" s="103">
        <f t="shared" si="1"/>
        <v>0</v>
      </c>
      <c r="N14" s="113">
        <f>M14*5643</f>
        <v>0</v>
      </c>
      <c r="O14" s="110" t="s">
        <v>194</v>
      </c>
      <c r="P14" s="111">
        <f>SUM(P10:P13)</f>
        <v>0</v>
      </c>
      <c r="Q14" s="117">
        <f>SUM(Q10:Q13)</f>
        <v>0</v>
      </c>
    </row>
    <row r="15" spans="1:19" ht="18" customHeight="1" thickBot="1">
      <c r="A15" s="73" t="s">
        <v>50</v>
      </c>
      <c r="B15" s="49"/>
      <c r="C15" s="48" t="s">
        <v>53</v>
      </c>
      <c r="D15" s="49"/>
      <c r="E15" s="48" t="s">
        <v>51</v>
      </c>
      <c r="F15" s="49"/>
      <c r="G15" s="48" t="s">
        <v>89</v>
      </c>
      <c r="H15" s="91"/>
      <c r="I15" s="110" t="s">
        <v>194</v>
      </c>
      <c r="J15" s="111">
        <f>SUM(J10:J14)</f>
        <v>0</v>
      </c>
      <c r="K15" s="112">
        <f>SUM(K10:K14)</f>
        <v>0</v>
      </c>
      <c r="L15" s="110" t="s">
        <v>194</v>
      </c>
      <c r="M15" s="111">
        <f>SUM(M10:M14)</f>
        <v>0</v>
      </c>
      <c r="N15" s="112">
        <f>SUM(N10:N14)</f>
        <v>0</v>
      </c>
      <c r="O15" s="104"/>
      <c r="P15" s="104"/>
      <c r="Q15" s="104"/>
    </row>
    <row r="16" spans="1:19" ht="18" customHeight="1" thickBot="1">
      <c r="A16" s="73" t="s">
        <v>76</v>
      </c>
      <c r="B16" s="49"/>
      <c r="C16" s="48" t="s">
        <v>56</v>
      </c>
      <c r="D16" s="49"/>
      <c r="E16" s="48" t="s">
        <v>54</v>
      </c>
      <c r="F16" s="49"/>
      <c r="G16" s="48" t="s">
        <v>91</v>
      </c>
      <c r="H16" s="91"/>
    </row>
    <row r="17" spans="1:15" ht="18" customHeight="1">
      <c r="A17" s="73" t="s">
        <v>44</v>
      </c>
      <c r="B17" s="49"/>
      <c r="C17" s="48" t="s">
        <v>59</v>
      </c>
      <c r="D17" s="49"/>
      <c r="E17" s="48" t="s">
        <v>57</v>
      </c>
      <c r="F17" s="49"/>
      <c r="G17" s="54" t="s">
        <v>94</v>
      </c>
      <c r="H17" s="91"/>
      <c r="J17" s="253" t="s">
        <v>186</v>
      </c>
      <c r="K17" s="254"/>
      <c r="L17" s="254"/>
      <c r="M17" s="254"/>
      <c r="N17" s="254"/>
      <c r="O17" s="255"/>
    </row>
    <row r="18" spans="1:15" ht="18" customHeight="1">
      <c r="A18" s="73" t="s">
        <v>52</v>
      </c>
      <c r="B18" s="49"/>
      <c r="C18" s="48" t="s">
        <v>62</v>
      </c>
      <c r="D18" s="49"/>
      <c r="E18" s="48" t="s">
        <v>60</v>
      </c>
      <c r="F18" s="49"/>
      <c r="G18" s="48" t="s">
        <v>97</v>
      </c>
      <c r="H18" s="91"/>
      <c r="J18" s="245"/>
      <c r="K18" s="246"/>
      <c r="L18" s="246"/>
      <c r="M18" s="246"/>
      <c r="N18" s="246"/>
      <c r="O18" s="247"/>
    </row>
    <row r="19" spans="1:15" ht="18" customHeight="1">
      <c r="A19" s="73" t="s">
        <v>158</v>
      </c>
      <c r="B19" s="49"/>
      <c r="C19" s="48" t="s">
        <v>65</v>
      </c>
      <c r="D19" s="49"/>
      <c r="E19" s="48" t="s">
        <v>63</v>
      </c>
      <c r="F19" s="49"/>
      <c r="G19" s="48" t="s">
        <v>100</v>
      </c>
      <c r="H19" s="91"/>
      <c r="J19" s="256" t="s">
        <v>200</v>
      </c>
      <c r="K19" s="257"/>
      <c r="L19" s="257"/>
      <c r="M19" s="257"/>
      <c r="N19" s="257"/>
      <c r="O19" s="258"/>
    </row>
    <row r="20" spans="1:15" ht="18" customHeight="1">
      <c r="A20" s="73" t="s">
        <v>41</v>
      </c>
      <c r="B20" s="49"/>
      <c r="C20" s="48" t="s">
        <v>68</v>
      </c>
      <c r="D20" s="49"/>
      <c r="E20" s="48" t="s">
        <v>66</v>
      </c>
      <c r="F20" s="49"/>
      <c r="G20" s="48" t="s">
        <v>102</v>
      </c>
      <c r="H20" s="91"/>
      <c r="J20" s="259" t="s">
        <v>184</v>
      </c>
      <c r="K20" s="176"/>
      <c r="L20" s="176"/>
      <c r="M20" s="176"/>
      <c r="N20" s="176"/>
      <c r="O20" s="260"/>
    </row>
    <row r="21" spans="1:15" ht="18" customHeight="1">
      <c r="A21" s="73" t="s">
        <v>47</v>
      </c>
      <c r="B21" s="49"/>
      <c r="C21" s="48" t="s">
        <v>71</v>
      </c>
      <c r="D21" s="49"/>
      <c r="E21" s="48" t="s">
        <v>69</v>
      </c>
      <c r="F21" s="49"/>
      <c r="G21" s="48" t="s">
        <v>135</v>
      </c>
      <c r="H21" s="91"/>
      <c r="J21" s="261" t="s">
        <v>185</v>
      </c>
      <c r="K21" s="262"/>
      <c r="L21" s="262"/>
      <c r="M21" s="262"/>
      <c r="N21" s="262"/>
      <c r="O21" s="263"/>
    </row>
    <row r="22" spans="1:15" ht="18" customHeight="1">
      <c r="A22" s="73" t="s">
        <v>156</v>
      </c>
      <c r="B22" s="49"/>
      <c r="C22" s="55" t="s">
        <v>131</v>
      </c>
      <c r="D22" s="49"/>
      <c r="E22" s="48" t="s">
        <v>72</v>
      </c>
      <c r="F22" s="49"/>
      <c r="G22" s="48" t="s">
        <v>106</v>
      </c>
      <c r="H22" s="91"/>
      <c r="J22" s="245" t="s">
        <v>199</v>
      </c>
      <c r="K22" s="246"/>
      <c r="L22" s="246"/>
      <c r="M22" s="246"/>
      <c r="N22" s="246"/>
      <c r="O22" s="247"/>
    </row>
    <row r="23" spans="1:15" ht="18" customHeight="1" thickBot="1">
      <c r="A23" s="73" t="s">
        <v>157</v>
      </c>
      <c r="B23" s="49"/>
      <c r="C23" s="48" t="s">
        <v>77</v>
      </c>
      <c r="D23" s="49"/>
      <c r="E23" s="48" t="s">
        <v>75</v>
      </c>
      <c r="F23" s="49"/>
      <c r="G23" s="48"/>
      <c r="H23" s="91"/>
      <c r="J23" s="248"/>
      <c r="K23" s="249"/>
      <c r="L23" s="249"/>
      <c r="M23" s="249"/>
      <c r="N23" s="249"/>
      <c r="O23" s="250"/>
    </row>
    <row r="24" spans="1:15" ht="18" customHeight="1">
      <c r="A24" s="73" t="s">
        <v>61</v>
      </c>
      <c r="B24" s="49"/>
      <c r="C24" s="48" t="s">
        <v>79</v>
      </c>
      <c r="D24" s="49"/>
      <c r="E24" s="48" t="s">
        <v>78</v>
      </c>
      <c r="F24" s="49"/>
      <c r="G24" s="53" t="s">
        <v>150</v>
      </c>
      <c r="H24" s="72" t="s">
        <v>129</v>
      </c>
    </row>
    <row r="25" spans="1:15" ht="18" customHeight="1">
      <c r="A25" s="73"/>
      <c r="B25" s="49"/>
      <c r="C25" s="48" t="s">
        <v>81</v>
      </c>
      <c r="D25" s="49"/>
      <c r="E25" s="48" t="s">
        <v>175</v>
      </c>
      <c r="F25" s="49"/>
      <c r="G25" s="48" t="s">
        <v>95</v>
      </c>
      <c r="H25" s="91"/>
    </row>
    <row r="26" spans="1:15" ht="18" customHeight="1">
      <c r="A26" s="73"/>
      <c r="B26" s="49"/>
      <c r="C26" s="48" t="s">
        <v>84</v>
      </c>
      <c r="D26" s="49"/>
      <c r="E26" s="48"/>
      <c r="F26" s="49"/>
      <c r="G26" s="48" t="s">
        <v>98</v>
      </c>
      <c r="H26" s="91"/>
    </row>
    <row r="27" spans="1:15" ht="18" customHeight="1">
      <c r="A27" s="73"/>
      <c r="B27" s="49"/>
      <c r="C27" s="48" t="s">
        <v>87</v>
      </c>
      <c r="D27" s="49"/>
      <c r="E27" s="48"/>
      <c r="F27" s="49"/>
      <c r="G27" s="48" t="s">
        <v>176</v>
      </c>
      <c r="H27" s="91"/>
    </row>
    <row r="28" spans="1:15" ht="18" customHeight="1">
      <c r="A28" s="76"/>
      <c r="B28" s="49"/>
      <c r="C28" s="57"/>
      <c r="D28" s="49"/>
      <c r="E28" s="57"/>
      <c r="F28" s="49"/>
      <c r="G28" s="48"/>
      <c r="H28" s="91"/>
    </row>
    <row r="29" spans="1:15" ht="18" customHeight="1">
      <c r="A29" s="164" t="s">
        <v>133</v>
      </c>
      <c r="B29" s="165"/>
      <c r="C29" s="166" t="s">
        <v>138</v>
      </c>
      <c r="D29" s="166"/>
      <c r="E29" s="165" t="s">
        <v>139</v>
      </c>
      <c r="F29" s="165"/>
      <c r="G29" s="53" t="s">
        <v>151</v>
      </c>
      <c r="H29" s="72" t="s">
        <v>129</v>
      </c>
    </row>
    <row r="30" spans="1:15" ht="18" customHeight="1">
      <c r="A30" s="76" t="s">
        <v>140</v>
      </c>
      <c r="B30" s="49"/>
      <c r="C30" s="56" t="s">
        <v>145</v>
      </c>
      <c r="D30" s="49"/>
      <c r="E30" s="56" t="s">
        <v>171</v>
      </c>
      <c r="F30" s="49"/>
      <c r="G30" s="48" t="s">
        <v>105</v>
      </c>
      <c r="H30" s="91"/>
    </row>
    <row r="31" spans="1:15" ht="18" customHeight="1">
      <c r="A31" s="76" t="s">
        <v>141</v>
      </c>
      <c r="B31" s="49"/>
      <c r="C31" s="56" t="s">
        <v>167</v>
      </c>
      <c r="D31" s="49"/>
      <c r="E31" s="56" t="s">
        <v>172</v>
      </c>
      <c r="F31" s="49"/>
      <c r="G31" s="48"/>
      <c r="H31" s="91"/>
    </row>
    <row r="32" spans="1:15" ht="18" customHeight="1">
      <c r="A32" s="76" t="s">
        <v>142</v>
      </c>
      <c r="B32" s="49"/>
      <c r="C32" s="56" t="s">
        <v>168</v>
      </c>
      <c r="D32" s="49"/>
      <c r="E32" s="56" t="s">
        <v>173</v>
      </c>
      <c r="F32" s="49"/>
      <c r="G32" s="53" t="s">
        <v>152</v>
      </c>
      <c r="H32" s="72" t="s">
        <v>129</v>
      </c>
    </row>
    <row r="33" spans="1:8" ht="18" customHeight="1">
      <c r="A33" s="76" t="s">
        <v>143</v>
      </c>
      <c r="B33" s="49"/>
      <c r="C33" s="56" t="s">
        <v>169</v>
      </c>
      <c r="D33" s="49"/>
      <c r="E33" s="56" t="s">
        <v>174</v>
      </c>
      <c r="F33" s="49"/>
      <c r="G33" s="48" t="s">
        <v>108</v>
      </c>
      <c r="H33" s="91"/>
    </row>
    <row r="34" spans="1:8" ht="18" customHeight="1">
      <c r="A34" s="83" t="s">
        <v>144</v>
      </c>
      <c r="B34" s="70"/>
      <c r="C34" s="69" t="s">
        <v>170</v>
      </c>
      <c r="D34" s="70"/>
      <c r="E34" s="66"/>
      <c r="F34" s="70"/>
      <c r="G34" s="66"/>
      <c r="H34" s="92"/>
    </row>
    <row r="35" spans="1:8" ht="18" customHeight="1" thickBot="1">
      <c r="A35" s="77"/>
      <c r="B35" s="78"/>
      <c r="C35" s="79"/>
      <c r="D35" s="78"/>
      <c r="E35" s="81"/>
      <c r="F35" s="78"/>
      <c r="G35" s="81"/>
      <c r="H35" s="93"/>
    </row>
    <row r="36" spans="1:8" ht="18.600000000000001" customHeight="1" thickBot="1">
      <c r="A36" s="169" t="s">
        <v>154</v>
      </c>
      <c r="B36" s="170"/>
      <c r="C36" s="170"/>
      <c r="D36" s="171"/>
      <c r="E36" s="85" t="s">
        <v>182</v>
      </c>
      <c r="F36" s="160" t="s">
        <v>165</v>
      </c>
      <c r="G36" s="160"/>
      <c r="H36" s="161"/>
    </row>
    <row r="37" spans="1:8" ht="18.600000000000001" customHeight="1" thickBot="1">
      <c r="A37" s="167" t="s">
        <v>155</v>
      </c>
      <c r="B37" s="172" t="s">
        <v>162</v>
      </c>
      <c r="C37" s="172"/>
      <c r="D37" s="173"/>
      <c r="E37" s="68" t="s">
        <v>163</v>
      </c>
      <c r="F37" s="162" t="s">
        <v>166</v>
      </c>
      <c r="G37" s="162"/>
      <c r="H37" s="163"/>
    </row>
    <row r="38" spans="1:8" ht="18.600000000000001" customHeight="1" thickBot="1">
      <c r="A38" s="168"/>
      <c r="B38" s="174"/>
      <c r="C38" s="174"/>
      <c r="D38" s="175"/>
      <c r="E38" s="68" t="s">
        <v>164</v>
      </c>
      <c r="F38" s="119">
        <f>Q7</f>
        <v>0</v>
      </c>
      <c r="G38" s="89" t="s">
        <v>201</v>
      </c>
      <c r="H38" s="120"/>
    </row>
    <row r="39" spans="1:8" ht="19.8" thickBot="1">
      <c r="A39" s="58" t="s">
        <v>115</v>
      </c>
      <c r="B39" s="143"/>
      <c r="C39" s="144"/>
      <c r="D39" s="145"/>
      <c r="E39" s="157" t="s">
        <v>195</v>
      </c>
      <c r="F39" s="158"/>
      <c r="G39" s="158"/>
      <c r="H39" s="159"/>
    </row>
    <row r="40" spans="1:8" ht="19.8" thickBot="1">
      <c r="A40" s="59" t="s">
        <v>117</v>
      </c>
      <c r="B40" s="144" t="s">
        <v>118</v>
      </c>
      <c r="C40" s="155"/>
      <c r="D40" s="156"/>
      <c r="E40" s="157" t="s">
        <v>196</v>
      </c>
      <c r="F40" s="158"/>
      <c r="G40" s="158"/>
      <c r="H40" s="159"/>
    </row>
    <row r="41" spans="1:8">
      <c r="A41" s="60" t="s">
        <v>159</v>
      </c>
      <c r="B41" s="94"/>
      <c r="C41" s="138" t="s">
        <v>160</v>
      </c>
      <c r="D41" s="139"/>
      <c r="E41" s="139"/>
      <c r="F41" s="146" t="s">
        <v>161</v>
      </c>
      <c r="G41" s="147"/>
      <c r="H41" s="148"/>
    </row>
    <row r="42" spans="1:8" ht="9" customHeight="1" thickBot="1">
      <c r="A42" s="140"/>
      <c r="B42" s="141"/>
      <c r="C42" s="140"/>
      <c r="D42" s="142"/>
      <c r="E42" s="142"/>
      <c r="F42" s="149"/>
      <c r="G42" s="150"/>
      <c r="H42" s="151"/>
    </row>
    <row r="43" spans="1:8">
      <c r="A43" s="87" t="s">
        <v>178</v>
      </c>
      <c r="B43" s="63" t="s">
        <v>180</v>
      </c>
      <c r="C43" s="87" t="s">
        <v>181</v>
      </c>
      <c r="D43" s="63" t="s">
        <v>136</v>
      </c>
      <c r="E43" s="87" t="s">
        <v>177</v>
      </c>
      <c r="F43" s="63"/>
      <c r="G43" s="62"/>
      <c r="H43" s="63"/>
    </row>
  </sheetData>
  <mergeCells count="32">
    <mergeCell ref="J22:O23"/>
    <mergeCell ref="I3:S3"/>
    <mergeCell ref="J17:O18"/>
    <mergeCell ref="J19:O19"/>
    <mergeCell ref="J20:O20"/>
    <mergeCell ref="J21:O21"/>
    <mergeCell ref="A42:B42"/>
    <mergeCell ref="C42:E42"/>
    <mergeCell ref="F42:H42"/>
    <mergeCell ref="Q6:R6"/>
    <mergeCell ref="I8:K8"/>
    <mergeCell ref="L8:N8"/>
    <mergeCell ref="O8:Q8"/>
    <mergeCell ref="B39:D39"/>
    <mergeCell ref="E39:H39"/>
    <mergeCell ref="B40:D40"/>
    <mergeCell ref="E40:H40"/>
    <mergeCell ref="C41:E41"/>
    <mergeCell ref="F41:H41"/>
    <mergeCell ref="A36:D36"/>
    <mergeCell ref="F36:H36"/>
    <mergeCell ref="A37:A38"/>
    <mergeCell ref="B37:D38"/>
    <mergeCell ref="F37:H37"/>
    <mergeCell ref="A1:H2"/>
    <mergeCell ref="A3:B3"/>
    <mergeCell ref="C3:D3"/>
    <mergeCell ref="E3:F3"/>
    <mergeCell ref="G3:H3"/>
    <mergeCell ref="A29:B29"/>
    <mergeCell ref="C29:D29"/>
    <mergeCell ref="E29:F29"/>
  </mergeCells>
  <phoneticPr fontId="4"/>
  <hyperlinks>
    <hyperlink ref="J19:O19" r:id="rId1" display="メールで送る方はこちらをクリックしてください。" xr:uid="{21E9533F-588F-4334-A8E7-11DB96A4422D}"/>
  </hyperlinks>
  <pageMargins left="0.2" right="0.2" top="0.32" bottom="0.33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3278F-C260-41AF-929E-0B67D907D0CE}">
  <dimension ref="A1:T46"/>
  <sheetViews>
    <sheetView workbookViewId="0">
      <selection sqref="A1:D2"/>
    </sheetView>
  </sheetViews>
  <sheetFormatPr defaultColWidth="8.09765625" defaultRowHeight="18"/>
  <cols>
    <col min="1" max="1" width="19" style="1" customWidth="1"/>
    <col min="2" max="3" width="6" style="1" customWidth="1"/>
    <col min="4" max="4" width="18.59765625" style="1" customWidth="1"/>
    <col min="5" max="5" width="6" style="1" customWidth="1"/>
    <col min="6" max="6" width="5.69921875" style="1" customWidth="1"/>
    <col min="7" max="7" width="18.296875" style="1" customWidth="1"/>
    <col min="8" max="9" width="6" style="1" customWidth="1"/>
    <col min="10" max="17" width="6.59765625" style="1" customWidth="1"/>
    <col min="18" max="18" width="8.5" style="1" customWidth="1"/>
    <col min="19" max="19" width="6.59765625" style="1" customWidth="1"/>
    <col min="20" max="20" width="8.5" style="1" customWidth="1"/>
    <col min="21" max="16384" width="8.09765625" style="1"/>
  </cols>
  <sheetData>
    <row r="1" spans="1:20" ht="12" customHeight="1">
      <c r="A1" s="323" t="s">
        <v>0</v>
      </c>
      <c r="B1" s="323"/>
      <c r="C1" s="323"/>
      <c r="D1" s="323"/>
      <c r="E1" s="324" t="s">
        <v>1</v>
      </c>
      <c r="F1" s="325"/>
      <c r="G1" s="325"/>
      <c r="H1" s="325"/>
      <c r="I1" s="325"/>
      <c r="J1" s="326" t="s">
        <v>2</v>
      </c>
      <c r="K1" s="326"/>
      <c r="L1" s="326"/>
      <c r="M1" s="326"/>
      <c r="N1" s="326"/>
      <c r="O1" s="326"/>
      <c r="P1" s="326"/>
    </row>
    <row r="2" spans="1:20" ht="10.199999999999999" customHeight="1" thickBot="1">
      <c r="A2" s="323"/>
      <c r="B2" s="323"/>
      <c r="C2" s="323"/>
      <c r="D2" s="323"/>
      <c r="E2" s="325"/>
      <c r="F2" s="325"/>
      <c r="G2" s="325"/>
      <c r="H2" s="325"/>
      <c r="I2" s="325"/>
      <c r="J2" s="326"/>
      <c r="K2" s="326"/>
      <c r="L2" s="326"/>
      <c r="M2" s="326"/>
      <c r="N2" s="326"/>
      <c r="O2" s="326"/>
      <c r="P2" s="326"/>
    </row>
    <row r="3" spans="1:20">
      <c r="A3" s="278" t="s">
        <v>3</v>
      </c>
      <c r="B3" s="279"/>
      <c r="C3" s="280"/>
      <c r="D3" s="281" t="s">
        <v>4</v>
      </c>
      <c r="E3" s="279"/>
      <c r="F3" s="280"/>
      <c r="G3" s="281" t="s">
        <v>5</v>
      </c>
      <c r="H3" s="279"/>
      <c r="I3" s="282"/>
      <c r="J3" s="327" t="s">
        <v>6</v>
      </c>
      <c r="K3" s="327"/>
      <c r="L3" s="327"/>
      <c r="M3" s="327"/>
      <c r="N3" s="327"/>
      <c r="O3" s="327"/>
      <c r="P3" s="327"/>
      <c r="Q3" s="327"/>
      <c r="R3" s="327"/>
      <c r="S3" s="327"/>
      <c r="T3" s="327"/>
    </row>
    <row r="4" spans="1:20" ht="19.2" customHeight="1" thickBot="1">
      <c r="A4" s="2" t="s">
        <v>7</v>
      </c>
      <c r="B4" s="266" t="s">
        <v>129</v>
      </c>
      <c r="C4" s="283"/>
      <c r="D4" s="3" t="s">
        <v>7</v>
      </c>
      <c r="E4" s="266" t="s">
        <v>129</v>
      </c>
      <c r="F4" s="283"/>
      <c r="G4" s="3" t="s">
        <v>7</v>
      </c>
      <c r="H4" s="266" t="s">
        <v>129</v>
      </c>
      <c r="I4" s="26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</row>
    <row r="5" spans="1:20" ht="19.2" customHeight="1">
      <c r="A5" s="4" t="s">
        <v>8</v>
      </c>
      <c r="B5" s="264"/>
      <c r="C5" s="268"/>
      <c r="D5" s="5" t="s">
        <v>9</v>
      </c>
      <c r="E5" s="264"/>
      <c r="F5" s="268"/>
      <c r="G5" s="5" t="s">
        <v>10</v>
      </c>
      <c r="H5" s="264"/>
      <c r="I5" s="265"/>
      <c r="J5" s="6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16</v>
      </c>
      <c r="P5" s="7" t="s">
        <v>17</v>
      </c>
      <c r="Q5" s="8" t="s">
        <v>18</v>
      </c>
      <c r="R5" s="9" t="s">
        <v>19</v>
      </c>
      <c r="S5" s="10" t="s">
        <v>20</v>
      </c>
      <c r="T5" s="9" t="s">
        <v>21</v>
      </c>
    </row>
    <row r="6" spans="1:20" ht="19.2" customHeight="1" thickBot="1">
      <c r="A6" s="4" t="s">
        <v>22</v>
      </c>
      <c r="B6" s="264"/>
      <c r="C6" s="268"/>
      <c r="D6" s="5" t="s">
        <v>23</v>
      </c>
      <c r="E6" s="264"/>
      <c r="F6" s="268"/>
      <c r="G6" s="5" t="s">
        <v>24</v>
      </c>
      <c r="H6" s="264"/>
      <c r="I6" s="265"/>
      <c r="J6" s="11">
        <f>SUM(B5:C25)*110</f>
        <v>0</v>
      </c>
      <c r="K6" s="12">
        <f>SUM(E5:F29)*165</f>
        <v>0</v>
      </c>
      <c r="L6" s="12">
        <f>SUM(H5:I25)*220</f>
        <v>0</v>
      </c>
      <c r="M6" s="12">
        <f>SUM(H27:I35)*275</f>
        <v>0</v>
      </c>
      <c r="N6" s="12">
        <f>SUM(B27:C37)*330</f>
        <v>0</v>
      </c>
      <c r="O6" s="12">
        <f>SUM(E31:F33)*550</f>
        <v>0</v>
      </c>
      <c r="P6" s="12">
        <f>SUM(E35:F37)*880</f>
        <v>0</v>
      </c>
      <c r="Q6" s="13">
        <f>SUM(H37:I37)*1100</f>
        <v>0</v>
      </c>
      <c r="R6" s="14">
        <f>SUM(J6:Q6)</f>
        <v>0</v>
      </c>
      <c r="S6" s="15">
        <f>T6-R6</f>
        <v>0</v>
      </c>
      <c r="T6" s="16">
        <f>R6*1.08</f>
        <v>0</v>
      </c>
    </row>
    <row r="7" spans="1:20" ht="19.2" customHeight="1">
      <c r="A7" s="17" t="s">
        <v>25</v>
      </c>
      <c r="B7" s="264"/>
      <c r="C7" s="268"/>
      <c r="D7" s="5" t="s">
        <v>26</v>
      </c>
      <c r="E7" s="264"/>
      <c r="F7" s="268"/>
      <c r="G7" s="5" t="s">
        <v>27</v>
      </c>
      <c r="H7" s="264"/>
      <c r="I7" s="265"/>
      <c r="J7" s="6" t="s">
        <v>11</v>
      </c>
      <c r="K7" s="7" t="s">
        <v>12</v>
      </c>
      <c r="L7" s="7" t="s">
        <v>13</v>
      </c>
      <c r="M7" s="7" t="s">
        <v>14</v>
      </c>
      <c r="N7" s="7" t="s">
        <v>15</v>
      </c>
      <c r="O7" s="7" t="s">
        <v>16</v>
      </c>
      <c r="P7" s="7" t="s">
        <v>17</v>
      </c>
      <c r="Q7" s="8" t="s">
        <v>18</v>
      </c>
      <c r="R7" s="237" t="s">
        <v>28</v>
      </c>
      <c r="S7" s="238"/>
    </row>
    <row r="8" spans="1:20" ht="19.2" customHeight="1" thickBot="1">
      <c r="A8" s="4" t="s">
        <v>29</v>
      </c>
      <c r="B8" s="264"/>
      <c r="C8" s="268"/>
      <c r="D8" s="5" t="s">
        <v>30</v>
      </c>
      <c r="E8" s="264"/>
      <c r="F8" s="268"/>
      <c r="G8" s="5" t="s">
        <v>31</v>
      </c>
      <c r="H8" s="264"/>
      <c r="I8" s="265"/>
      <c r="J8" s="18">
        <f>SUM(B5:C25)</f>
        <v>0</v>
      </c>
      <c r="K8" s="19">
        <f>SUM(E5:F29)</f>
        <v>0</v>
      </c>
      <c r="L8" s="19">
        <f>SUM(H4:I25)</f>
        <v>0</v>
      </c>
      <c r="M8" s="19">
        <f>SUM(H27:I35)</f>
        <v>0</v>
      </c>
      <c r="N8" s="19">
        <f>SUM(B27:C37)</f>
        <v>0</v>
      </c>
      <c r="O8" s="19">
        <f>SUM(E31:F33)</f>
        <v>0</v>
      </c>
      <c r="P8" s="19">
        <f>SUM(E35:F37)</f>
        <v>0</v>
      </c>
      <c r="Q8" s="20">
        <f>SUM(H37:I37)</f>
        <v>0</v>
      </c>
      <c r="R8" s="21">
        <f>SUM(J8:Q8)</f>
        <v>0</v>
      </c>
      <c r="S8" s="22" t="s">
        <v>32</v>
      </c>
    </row>
    <row r="9" spans="1:20" ht="19.2" customHeight="1">
      <c r="A9" s="4" t="s">
        <v>33</v>
      </c>
      <c r="B9" s="264"/>
      <c r="C9" s="268"/>
      <c r="D9" s="5" t="s">
        <v>34</v>
      </c>
      <c r="E9" s="264"/>
      <c r="F9" s="268"/>
      <c r="G9" s="5" t="s">
        <v>35</v>
      </c>
      <c r="H9" s="264"/>
      <c r="I9" s="265"/>
    </row>
    <row r="10" spans="1:20" ht="19.2" customHeight="1">
      <c r="A10" s="4" t="s">
        <v>36</v>
      </c>
      <c r="B10" s="264"/>
      <c r="C10" s="268"/>
      <c r="D10" s="5" t="s">
        <v>39</v>
      </c>
      <c r="E10" s="264"/>
      <c r="F10" s="268"/>
      <c r="G10" s="5" t="s">
        <v>37</v>
      </c>
      <c r="H10" s="264"/>
      <c r="I10" s="265"/>
    </row>
    <row r="11" spans="1:20" ht="19.2" customHeight="1">
      <c r="A11" s="4" t="s">
        <v>38</v>
      </c>
      <c r="B11" s="264"/>
      <c r="C11" s="268"/>
      <c r="D11" s="23" t="s">
        <v>42</v>
      </c>
      <c r="E11" s="264"/>
      <c r="F11" s="268"/>
      <c r="G11" s="5" t="s">
        <v>40</v>
      </c>
      <c r="H11" s="264"/>
      <c r="I11" s="265"/>
    </row>
    <row r="12" spans="1:20" ht="19.2" customHeight="1">
      <c r="A12" s="4" t="s">
        <v>41</v>
      </c>
      <c r="B12" s="264"/>
      <c r="C12" s="268"/>
      <c r="D12" s="5" t="s">
        <v>45</v>
      </c>
      <c r="E12" s="264"/>
      <c r="F12" s="268"/>
      <c r="G12" s="5" t="s">
        <v>43</v>
      </c>
      <c r="H12" s="264"/>
      <c r="I12" s="265"/>
    </row>
    <row r="13" spans="1:20" ht="19.2" customHeight="1">
      <c r="A13" s="4" t="s">
        <v>44</v>
      </c>
      <c r="B13" s="264"/>
      <c r="C13" s="268"/>
      <c r="D13" s="5" t="s">
        <v>48</v>
      </c>
      <c r="E13" s="264"/>
      <c r="F13" s="268"/>
      <c r="G13" s="5" t="s">
        <v>46</v>
      </c>
      <c r="H13" s="264"/>
      <c r="I13" s="265"/>
    </row>
    <row r="14" spans="1:20" ht="19.2" customHeight="1">
      <c r="A14" s="4" t="s">
        <v>47</v>
      </c>
      <c r="B14" s="264"/>
      <c r="C14" s="268"/>
      <c r="D14" s="5" t="s">
        <v>130</v>
      </c>
      <c r="E14" s="264"/>
      <c r="F14" s="268"/>
      <c r="G14" s="5" t="s">
        <v>49</v>
      </c>
      <c r="H14" s="264"/>
      <c r="I14" s="265"/>
    </row>
    <row r="15" spans="1:20" ht="19.2" customHeight="1">
      <c r="A15" s="4" t="s">
        <v>50</v>
      </c>
      <c r="B15" s="264"/>
      <c r="C15" s="268"/>
      <c r="D15" s="5" t="s">
        <v>53</v>
      </c>
      <c r="E15" s="264"/>
      <c r="F15" s="268"/>
      <c r="G15" s="5" t="s">
        <v>51</v>
      </c>
      <c r="H15" s="264"/>
      <c r="I15" s="265"/>
    </row>
    <row r="16" spans="1:20" ht="19.2" customHeight="1">
      <c r="A16" s="4" t="s">
        <v>52</v>
      </c>
      <c r="B16" s="264"/>
      <c r="C16" s="268"/>
      <c r="D16" s="5" t="s">
        <v>56</v>
      </c>
      <c r="E16" s="264"/>
      <c r="F16" s="268"/>
      <c r="G16" s="5" t="s">
        <v>54</v>
      </c>
      <c r="H16" s="264"/>
      <c r="I16" s="265"/>
    </row>
    <row r="17" spans="1:10" ht="19.2" customHeight="1">
      <c r="A17" s="4" t="s">
        <v>55</v>
      </c>
      <c r="B17" s="264"/>
      <c r="C17" s="268"/>
      <c r="D17" s="5" t="s">
        <v>59</v>
      </c>
      <c r="E17" s="264"/>
      <c r="F17" s="268"/>
      <c r="G17" s="5" t="s">
        <v>57</v>
      </c>
      <c r="H17" s="264"/>
      <c r="I17" s="265"/>
    </row>
    <row r="18" spans="1:10" ht="19.2" customHeight="1">
      <c r="A18" s="4" t="s">
        <v>58</v>
      </c>
      <c r="B18" s="264"/>
      <c r="C18" s="268"/>
      <c r="D18" s="5" t="s">
        <v>62</v>
      </c>
      <c r="E18" s="264"/>
      <c r="F18" s="268"/>
      <c r="G18" s="5" t="s">
        <v>60</v>
      </c>
      <c r="H18" s="264"/>
      <c r="I18" s="265"/>
    </row>
    <row r="19" spans="1:10" ht="19.2" customHeight="1">
      <c r="A19" s="4" t="s">
        <v>61</v>
      </c>
      <c r="B19" s="264"/>
      <c r="C19" s="268"/>
      <c r="D19" s="5" t="s">
        <v>65</v>
      </c>
      <c r="E19" s="264"/>
      <c r="F19" s="268"/>
      <c r="G19" s="5" t="s">
        <v>63</v>
      </c>
      <c r="H19" s="264"/>
      <c r="I19" s="265"/>
    </row>
    <row r="20" spans="1:10" ht="19.2" customHeight="1">
      <c r="A20" s="4" t="s">
        <v>64</v>
      </c>
      <c r="B20" s="264"/>
      <c r="C20" s="268"/>
      <c r="D20" s="5" t="s">
        <v>68</v>
      </c>
      <c r="E20" s="264"/>
      <c r="F20" s="268"/>
      <c r="G20" s="5" t="s">
        <v>66</v>
      </c>
      <c r="H20" s="264"/>
      <c r="I20" s="265"/>
    </row>
    <row r="21" spans="1:10" ht="19.2" customHeight="1">
      <c r="A21" s="4" t="s">
        <v>67</v>
      </c>
      <c r="B21" s="264"/>
      <c r="C21" s="268"/>
      <c r="D21" s="5" t="s">
        <v>71</v>
      </c>
      <c r="E21" s="264"/>
      <c r="F21" s="268"/>
      <c r="G21" s="5" t="s">
        <v>69</v>
      </c>
      <c r="H21" s="264"/>
      <c r="I21" s="265"/>
    </row>
    <row r="22" spans="1:10" ht="19.2" customHeight="1">
      <c r="A22" s="4" t="s">
        <v>70</v>
      </c>
      <c r="B22" s="264"/>
      <c r="C22" s="268"/>
      <c r="D22" s="24" t="s">
        <v>74</v>
      </c>
      <c r="E22" s="264"/>
      <c r="F22" s="268"/>
      <c r="G22" s="5" t="s">
        <v>72</v>
      </c>
      <c r="H22" s="264"/>
      <c r="I22" s="265"/>
    </row>
    <row r="23" spans="1:10" ht="19.2" customHeight="1">
      <c r="A23" s="4" t="s">
        <v>73</v>
      </c>
      <c r="B23" s="264"/>
      <c r="C23" s="268"/>
      <c r="D23" s="5" t="s">
        <v>77</v>
      </c>
      <c r="E23" s="264"/>
      <c r="F23" s="268"/>
      <c r="G23" s="5" t="s">
        <v>75</v>
      </c>
      <c r="H23" s="264"/>
      <c r="I23" s="265"/>
    </row>
    <row r="24" spans="1:10" ht="19.2" customHeight="1">
      <c r="A24" s="4" t="s">
        <v>76</v>
      </c>
      <c r="B24" s="264"/>
      <c r="C24" s="268"/>
      <c r="D24" s="5" t="s">
        <v>79</v>
      </c>
      <c r="E24" s="264"/>
      <c r="F24" s="268"/>
      <c r="G24" s="5" t="s">
        <v>78</v>
      </c>
      <c r="H24" s="264"/>
      <c r="I24" s="265"/>
    </row>
    <row r="25" spans="1:10" ht="19.2" customHeight="1">
      <c r="A25" s="25"/>
      <c r="B25" s="264"/>
      <c r="C25" s="268"/>
      <c r="D25" s="5" t="s">
        <v>81</v>
      </c>
      <c r="E25" s="264"/>
      <c r="F25" s="268"/>
      <c r="G25" s="26"/>
      <c r="H25" s="264"/>
      <c r="I25" s="265"/>
    </row>
    <row r="26" spans="1:10" ht="19.2" customHeight="1">
      <c r="A26" s="27" t="s">
        <v>80</v>
      </c>
      <c r="B26" s="266" t="s">
        <v>129</v>
      </c>
      <c r="C26" s="283"/>
      <c r="D26" s="5" t="s">
        <v>84</v>
      </c>
      <c r="E26" s="264"/>
      <c r="F26" s="268"/>
      <c r="G26" s="28" t="s">
        <v>82</v>
      </c>
      <c r="H26" s="266" t="s">
        <v>129</v>
      </c>
      <c r="I26" s="267"/>
    </row>
    <row r="27" spans="1:10" ht="19.2" customHeight="1">
      <c r="A27" s="4" t="s">
        <v>83</v>
      </c>
      <c r="B27" s="264"/>
      <c r="C27" s="268"/>
      <c r="D27" s="5" t="s">
        <v>87</v>
      </c>
      <c r="E27" s="264"/>
      <c r="F27" s="268"/>
      <c r="G27" s="5" t="s">
        <v>85</v>
      </c>
      <c r="H27" s="264"/>
      <c r="I27" s="265"/>
    </row>
    <row r="28" spans="1:10" ht="19.2" customHeight="1">
      <c r="A28" s="4" t="s">
        <v>86</v>
      </c>
      <c r="B28" s="264"/>
      <c r="C28" s="268"/>
      <c r="E28" s="264"/>
      <c r="F28" s="268"/>
      <c r="G28" s="29" t="s">
        <v>88</v>
      </c>
      <c r="H28" s="264"/>
      <c r="I28" s="265"/>
    </row>
    <row r="29" spans="1:10" ht="19.2" customHeight="1">
      <c r="A29" s="4" t="s">
        <v>89</v>
      </c>
      <c r="B29" s="264"/>
      <c r="C29" s="268"/>
      <c r="D29" s="5"/>
      <c r="E29" s="264"/>
      <c r="F29" s="268"/>
      <c r="G29" s="5" t="s">
        <v>90</v>
      </c>
      <c r="H29" s="264"/>
      <c r="I29" s="265"/>
      <c r="J29" s="30"/>
    </row>
    <row r="30" spans="1:10" ht="19.2" customHeight="1">
      <c r="A30" s="4" t="s">
        <v>91</v>
      </c>
      <c r="B30" s="264"/>
      <c r="C30" s="268"/>
      <c r="D30" s="28" t="s">
        <v>92</v>
      </c>
      <c r="E30" s="266" t="s">
        <v>129</v>
      </c>
      <c r="F30" s="283"/>
      <c r="G30" s="5" t="s">
        <v>93</v>
      </c>
      <c r="H30" s="264"/>
      <c r="I30" s="265"/>
      <c r="J30" s="30"/>
    </row>
    <row r="31" spans="1:10" ht="19.2" customHeight="1">
      <c r="A31" s="31" t="s">
        <v>94</v>
      </c>
      <c r="B31" s="264"/>
      <c r="C31" s="268"/>
      <c r="D31" s="5" t="s">
        <v>95</v>
      </c>
      <c r="E31" s="264"/>
      <c r="F31" s="268"/>
      <c r="G31" s="5" t="s">
        <v>96</v>
      </c>
      <c r="H31" s="264"/>
      <c r="I31" s="265"/>
      <c r="J31" s="30"/>
    </row>
    <row r="32" spans="1:10" ht="19.2" customHeight="1">
      <c r="A32" s="4" t="s">
        <v>97</v>
      </c>
      <c r="B32" s="264"/>
      <c r="C32" s="268"/>
      <c r="D32" s="5" t="s">
        <v>98</v>
      </c>
      <c r="E32" s="264"/>
      <c r="F32" s="268"/>
      <c r="G32" s="5" t="s">
        <v>99</v>
      </c>
      <c r="H32" s="264"/>
      <c r="I32" s="265"/>
      <c r="J32" s="32"/>
    </row>
    <row r="33" spans="1:15" ht="19.2" customHeight="1">
      <c r="A33" s="4" t="s">
        <v>100</v>
      </c>
      <c r="B33" s="264"/>
      <c r="C33" s="268"/>
      <c r="D33" s="5"/>
      <c r="E33" s="264"/>
      <c r="F33" s="268"/>
      <c r="G33" s="5" t="s">
        <v>101</v>
      </c>
      <c r="H33" s="264"/>
      <c r="I33" s="265"/>
    </row>
    <row r="34" spans="1:15" ht="19.2" customHeight="1">
      <c r="A34" s="4" t="s">
        <v>102</v>
      </c>
      <c r="B34" s="264"/>
      <c r="C34" s="268"/>
      <c r="D34" s="28" t="s">
        <v>103</v>
      </c>
      <c r="E34" s="266" t="s">
        <v>129</v>
      </c>
      <c r="F34" s="283"/>
      <c r="G34" s="5"/>
      <c r="H34" s="264"/>
      <c r="I34" s="265"/>
    </row>
    <row r="35" spans="1:15" ht="19.2" customHeight="1">
      <c r="A35" s="4" t="s">
        <v>104</v>
      </c>
      <c r="B35" s="264"/>
      <c r="C35" s="268"/>
      <c r="D35" s="5" t="s">
        <v>105</v>
      </c>
      <c r="E35" s="264"/>
      <c r="F35" s="268"/>
      <c r="G35" s="5"/>
      <c r="H35" s="264"/>
      <c r="I35" s="265"/>
    </row>
    <row r="36" spans="1:15" ht="19.2" customHeight="1">
      <c r="A36" s="4" t="s">
        <v>106</v>
      </c>
      <c r="B36" s="264"/>
      <c r="C36" s="268"/>
      <c r="D36" s="5"/>
      <c r="E36" s="264"/>
      <c r="F36" s="268"/>
      <c r="G36" s="28" t="s">
        <v>107</v>
      </c>
      <c r="H36" s="266" t="s">
        <v>129</v>
      </c>
      <c r="I36" s="267"/>
    </row>
    <row r="37" spans="1:15" ht="19.2" customHeight="1" thickBot="1">
      <c r="A37" s="33"/>
      <c r="B37" s="269"/>
      <c r="C37" s="270"/>
      <c r="D37" s="34"/>
      <c r="E37" s="271"/>
      <c r="F37" s="272"/>
      <c r="G37" s="34" t="s">
        <v>108</v>
      </c>
      <c r="H37" s="264"/>
      <c r="I37" s="265"/>
    </row>
    <row r="38" spans="1:15" ht="23.4" customHeight="1" thickBot="1">
      <c r="A38" s="290" t="s">
        <v>153</v>
      </c>
      <c r="B38" s="291"/>
      <c r="C38" s="291"/>
      <c r="D38" s="292"/>
      <c r="E38" s="290" t="s">
        <v>109</v>
      </c>
      <c r="F38" s="293"/>
      <c r="G38" s="291" t="s">
        <v>110</v>
      </c>
      <c r="H38" s="294"/>
      <c r="I38" s="293"/>
    </row>
    <row r="39" spans="1:15" ht="22.2" customHeight="1" thickBot="1">
      <c r="A39" s="295" t="s">
        <v>111</v>
      </c>
      <c r="B39" s="296"/>
      <c r="C39" s="299"/>
      <c r="D39" s="300"/>
      <c r="E39" s="303" t="s">
        <v>112</v>
      </c>
      <c r="F39" s="293"/>
      <c r="G39" s="291" t="s">
        <v>113</v>
      </c>
      <c r="H39" s="294"/>
      <c r="I39" s="293"/>
    </row>
    <row r="40" spans="1:15" ht="22.8" customHeight="1" thickBot="1">
      <c r="A40" s="297"/>
      <c r="B40" s="298"/>
      <c r="C40" s="301"/>
      <c r="D40" s="302"/>
      <c r="E40" s="303" t="s">
        <v>114</v>
      </c>
      <c r="F40" s="293"/>
      <c r="G40" s="35">
        <f>R8</f>
        <v>0</v>
      </c>
      <c r="H40" s="37" t="s">
        <v>32</v>
      </c>
      <c r="I40" s="36"/>
    </row>
    <row r="41" spans="1:15" ht="21.6" thickBot="1">
      <c r="A41" s="303" t="s">
        <v>115</v>
      </c>
      <c r="B41" s="293"/>
      <c r="C41" s="309"/>
      <c r="D41" s="310"/>
      <c r="E41" s="311" t="s">
        <v>116</v>
      </c>
      <c r="F41" s="312"/>
      <c r="G41" s="312"/>
      <c r="H41" s="312"/>
      <c r="I41" s="313"/>
    </row>
    <row r="42" spans="1:15" ht="21.6" thickBot="1">
      <c r="A42" s="38" t="s">
        <v>117</v>
      </c>
      <c r="B42" s="294" t="s">
        <v>118</v>
      </c>
      <c r="C42" s="314"/>
      <c r="D42" s="296"/>
      <c r="E42" s="315" t="s">
        <v>119</v>
      </c>
      <c r="F42" s="316"/>
      <c r="G42" s="316"/>
      <c r="H42" s="316"/>
      <c r="I42" s="317"/>
    </row>
    <row r="43" spans="1:15" ht="19.2">
      <c r="A43" s="39" t="s">
        <v>120</v>
      </c>
      <c r="B43" s="40"/>
      <c r="C43" s="318" t="s">
        <v>121</v>
      </c>
      <c r="D43" s="319"/>
      <c r="E43" s="319"/>
      <c r="F43" s="320" t="s">
        <v>122</v>
      </c>
      <c r="G43" s="321"/>
      <c r="H43" s="321"/>
      <c r="I43" s="322"/>
    </row>
    <row r="44" spans="1:15" ht="21.6" customHeight="1">
      <c r="A44" s="284" t="s">
        <v>123</v>
      </c>
      <c r="B44" s="285"/>
      <c r="C44" s="284" t="s">
        <v>124</v>
      </c>
      <c r="D44" s="286"/>
      <c r="E44" s="286"/>
      <c r="F44" s="287"/>
      <c r="G44" s="288"/>
      <c r="H44" s="288"/>
      <c r="I44" s="289"/>
      <c r="J44" s="304" t="s">
        <v>125</v>
      </c>
      <c r="K44" s="305"/>
      <c r="L44" s="305"/>
      <c r="M44" s="305"/>
      <c r="N44" s="305"/>
      <c r="O44" s="305"/>
    </row>
    <row r="45" spans="1:15" ht="21.6" customHeight="1" thickBot="1">
      <c r="A45" s="306" t="s">
        <v>126</v>
      </c>
      <c r="B45" s="307"/>
      <c r="C45" s="306" t="s">
        <v>126</v>
      </c>
      <c r="D45" s="308"/>
      <c r="E45" s="308"/>
      <c r="F45" s="306">
        <v>0.1</v>
      </c>
      <c r="G45" s="308"/>
      <c r="H45" s="308"/>
      <c r="I45" s="307"/>
      <c r="J45" s="304"/>
      <c r="K45" s="305"/>
      <c r="L45" s="305"/>
      <c r="M45" s="305"/>
      <c r="N45" s="305"/>
      <c r="O45" s="305"/>
    </row>
    <row r="46" spans="1:15" ht="22.8" customHeight="1" thickBot="1">
      <c r="A46" s="273" t="s">
        <v>127</v>
      </c>
      <c r="B46" s="274"/>
      <c r="C46" s="41"/>
      <c r="D46" s="42"/>
      <c r="E46" s="273" t="s">
        <v>128</v>
      </c>
      <c r="F46" s="275"/>
      <c r="G46" s="276"/>
      <c r="H46" s="276"/>
      <c r="I46" s="277"/>
    </row>
  </sheetData>
  <mergeCells count="135">
    <mergeCell ref="A1:D2"/>
    <mergeCell ref="E1:I2"/>
    <mergeCell ref="J1:P2"/>
    <mergeCell ref="J3:T4"/>
    <mergeCell ref="R7:S7"/>
    <mergeCell ref="B26:C26"/>
    <mergeCell ref="H26:I26"/>
    <mergeCell ref="E30:F30"/>
    <mergeCell ref="E34:F34"/>
    <mergeCell ref="E5:F5"/>
    <mergeCell ref="H4:I4"/>
    <mergeCell ref="H5:I5"/>
    <mergeCell ref="E6:F6"/>
    <mergeCell ref="E7:F7"/>
    <mergeCell ref="B12:C12"/>
    <mergeCell ref="B13:C13"/>
    <mergeCell ref="B14:C14"/>
    <mergeCell ref="B15:C15"/>
    <mergeCell ref="B16:C16"/>
    <mergeCell ref="B17:C17"/>
    <mergeCell ref="E23:F23"/>
    <mergeCell ref="E24:F24"/>
    <mergeCell ref="E25:F25"/>
    <mergeCell ref="E26:F26"/>
    <mergeCell ref="B8:C8"/>
    <mergeCell ref="B9:C9"/>
    <mergeCell ref="B10:C10"/>
    <mergeCell ref="B11:C11"/>
    <mergeCell ref="J44:O45"/>
    <mergeCell ref="A45:B45"/>
    <mergeCell ref="C45:E45"/>
    <mergeCell ref="F45:I45"/>
    <mergeCell ref="A41:B41"/>
    <mergeCell ref="C41:D41"/>
    <mergeCell ref="E41:I41"/>
    <mergeCell ref="B42:D42"/>
    <mergeCell ref="E42:I42"/>
    <mergeCell ref="C43:E43"/>
    <mergeCell ref="F43:I43"/>
    <mergeCell ref="E8:F8"/>
    <mergeCell ref="E9:F9"/>
    <mergeCell ref="B18:C18"/>
    <mergeCell ref="B19:C19"/>
    <mergeCell ref="B20:C20"/>
    <mergeCell ref="B21:C21"/>
    <mergeCell ref="B22:C22"/>
    <mergeCell ref="B23:C23"/>
    <mergeCell ref="E22:F22"/>
    <mergeCell ref="A46:B46"/>
    <mergeCell ref="E46:F46"/>
    <mergeCell ref="G46:I46"/>
    <mergeCell ref="A3:C3"/>
    <mergeCell ref="D3:F3"/>
    <mergeCell ref="G3:I3"/>
    <mergeCell ref="B4:C4"/>
    <mergeCell ref="B5:C5"/>
    <mergeCell ref="B6:C6"/>
    <mergeCell ref="B7:C7"/>
    <mergeCell ref="A44:B44"/>
    <mergeCell ref="C44:E44"/>
    <mergeCell ref="F44:I44"/>
    <mergeCell ref="A38:D38"/>
    <mergeCell ref="E38:F38"/>
    <mergeCell ref="G38:I38"/>
    <mergeCell ref="A39:B40"/>
    <mergeCell ref="C39:D40"/>
    <mergeCell ref="E39:F39"/>
    <mergeCell ref="G39:I39"/>
    <mergeCell ref="E40:F40"/>
    <mergeCell ref="B24:C24"/>
    <mergeCell ref="B25:C25"/>
    <mergeCell ref="E4:F4"/>
    <mergeCell ref="E10:F10"/>
    <mergeCell ref="E11:F11"/>
    <mergeCell ref="E12:F12"/>
    <mergeCell ref="E13:F13"/>
    <mergeCell ref="E14:F14"/>
    <mergeCell ref="E15:F15"/>
    <mergeCell ref="H20:I20"/>
    <mergeCell ref="H21:I21"/>
    <mergeCell ref="E16:F16"/>
    <mergeCell ref="E17:F17"/>
    <mergeCell ref="E18:F18"/>
    <mergeCell ref="E19:F19"/>
    <mergeCell ref="E20:F20"/>
    <mergeCell ref="E21:F21"/>
    <mergeCell ref="H6:I6"/>
    <mergeCell ref="H7:I7"/>
    <mergeCell ref="H8:I8"/>
    <mergeCell ref="H9:I9"/>
    <mergeCell ref="H10:I10"/>
    <mergeCell ref="H11:I11"/>
    <mergeCell ref="H12:I12"/>
    <mergeCell ref="H13:I13"/>
    <mergeCell ref="H22:I22"/>
    <mergeCell ref="H23:I23"/>
    <mergeCell ref="H24:I24"/>
    <mergeCell ref="H25:I25"/>
    <mergeCell ref="H14:I14"/>
    <mergeCell ref="H15:I15"/>
    <mergeCell ref="H16:I16"/>
    <mergeCell ref="H17:I17"/>
    <mergeCell ref="H18:I18"/>
    <mergeCell ref="H19:I19"/>
    <mergeCell ref="B34:C34"/>
    <mergeCell ref="B35:C35"/>
    <mergeCell ref="B36:C36"/>
    <mergeCell ref="B37:C37"/>
    <mergeCell ref="E35:F35"/>
    <mergeCell ref="E36:F36"/>
    <mergeCell ref="E37:F37"/>
    <mergeCell ref="B27:C27"/>
    <mergeCell ref="E31:F31"/>
    <mergeCell ref="E32:F32"/>
    <mergeCell ref="E33:F33"/>
    <mergeCell ref="B28:C28"/>
    <mergeCell ref="B29:C29"/>
    <mergeCell ref="B30:C30"/>
    <mergeCell ref="B31:C31"/>
    <mergeCell ref="B32:C32"/>
    <mergeCell ref="B33:C33"/>
    <mergeCell ref="E28:F28"/>
    <mergeCell ref="E29:F29"/>
    <mergeCell ref="E27:F27"/>
    <mergeCell ref="H37:I37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</mergeCells>
  <phoneticPr fontId="4"/>
  <hyperlinks>
    <hyperlink ref="E1:I2" r:id="rId1" display="　※ susiyad@outlook.jpへメール" xr:uid="{D92066F6-4396-451E-8508-E9C537C51335}"/>
    <hyperlink ref="E41:I41" r:id="rId2" display="※susiyad@outlook.jpへメール" xr:uid="{B56E5D44-87A3-407B-8538-CD9103F610D1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ネット注文用 エクセル</vt:lpstr>
      <vt:lpstr>サイド</vt:lpstr>
      <vt:lpstr>自動計算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drecome_7333</cp:lastModifiedBy>
  <cp:lastPrinted>2023-01-22T08:42:27Z</cp:lastPrinted>
  <dcterms:created xsi:type="dcterms:W3CDTF">2023-01-16T02:10:40Z</dcterms:created>
  <dcterms:modified xsi:type="dcterms:W3CDTF">2023-01-30T05:31:03Z</dcterms:modified>
</cp:coreProperties>
</file>