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業務管理\WEB\すしやダイケー\20230106\"/>
    </mc:Choice>
  </mc:AlternateContent>
  <xr:revisionPtr revIDLastSave="0" documentId="13_ncr:1_{64AB5B42-5941-49B2-A7E2-678E54761C6F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握り" sheetId="9" r:id="rId1"/>
    <sheet name="セット" sheetId="12" r:id="rId2"/>
    <sheet name="サイド" sheetId="7" r:id="rId3"/>
    <sheet name="握り　印刷用" sheetId="13" state="hidden" r:id="rId4"/>
    <sheet name="セット　印刷用" sheetId="14" state="hidden" r:id="rId5"/>
    <sheet name="サイド　印刷用" sheetId="15" state="hidden" r:id="rId6"/>
    <sheet name="パントリー松竹梅" sheetId="16" state="hidden" r:id="rId7"/>
    <sheet name="ドリンク・デザート" sheetId="17" state="hidden" r:id="rId8"/>
  </sheets>
  <definedNames>
    <definedName name="_xlnm.Print_Area" localSheetId="1">セット!$A$1:$L$52</definedName>
    <definedName name="_xlnm.Print_Area" localSheetId="0">握り!$A$1:$I$46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2" l="1"/>
  <c r="R8" i="9"/>
  <c r="R6" i="9"/>
  <c r="Q6" i="9"/>
  <c r="P6" i="9"/>
  <c r="O6" i="9"/>
  <c r="N6" i="9"/>
  <c r="M6" i="9"/>
  <c r="L6" i="9"/>
  <c r="K6" i="9"/>
  <c r="J6" i="9"/>
  <c r="J8" i="9"/>
  <c r="K8" i="9"/>
  <c r="L8" i="9"/>
  <c r="M8" i="9"/>
  <c r="N8" i="9"/>
  <c r="P8" i="9"/>
  <c r="O8" i="9"/>
  <c r="P6" i="13"/>
  <c r="O6" i="13"/>
  <c r="M6" i="13"/>
  <c r="B46" i="15"/>
  <c r="E46" i="15" s="1"/>
  <c r="O39" i="14"/>
  <c r="O38" i="14"/>
  <c r="O37" i="14"/>
  <c r="Q8" i="13"/>
  <c r="P8" i="13"/>
  <c r="O8" i="13"/>
  <c r="N8" i="13"/>
  <c r="M8" i="13"/>
  <c r="L8" i="13"/>
  <c r="K8" i="13"/>
  <c r="J8" i="13"/>
  <c r="Q6" i="13"/>
  <c r="N6" i="13"/>
  <c r="L6" i="13"/>
  <c r="K6" i="13"/>
  <c r="J6" i="13"/>
  <c r="E36" i="7"/>
  <c r="B36" i="7"/>
  <c r="E33" i="7"/>
  <c r="B33" i="7"/>
  <c r="E27" i="7"/>
  <c r="B27" i="7"/>
  <c r="E19" i="7"/>
  <c r="B13" i="7"/>
  <c r="O39" i="12"/>
  <c r="O38" i="12"/>
  <c r="Q8" i="9"/>
  <c r="O40" i="14" l="1"/>
  <c r="O41" i="14" s="1"/>
  <c r="O40" i="12"/>
  <c r="O41" i="12" s="1"/>
  <c r="T6" i="9"/>
  <c r="S6" i="9" s="1"/>
  <c r="G40" i="9"/>
  <c r="B47" i="7"/>
  <c r="E47" i="7" s="1"/>
  <c r="R6" i="13"/>
  <c r="T6" i="13" s="1"/>
  <c r="S6" i="13" s="1"/>
  <c r="R8" i="13"/>
  <c r="A51" i="14" l="1"/>
  <c r="I49" i="14" s="1"/>
  <c r="I51" i="14" s="1"/>
  <c r="A51" i="12"/>
  <c r="I49" i="12" s="1"/>
  <c r="I51" i="12" s="1"/>
</calcChain>
</file>

<file path=xl/sharedStrings.xml><?xml version="1.0" encoding="utf-8"?>
<sst xmlns="http://schemas.openxmlformats.org/spreadsheetml/2006/main" count="665" uniqueCount="290">
  <si>
    <t>お持ち帰りメニューリスト</t>
  </si>
  <si>
    <t>　※ susiyad@outlook.jpへメール</t>
  </si>
  <si>
    <t>← こちらをクリックしてください。</t>
    <phoneticPr fontId="37"/>
  </si>
  <si>
    <t>1皿2カン 119円 (税込)</t>
  </si>
  <si>
    <t>わさび</t>
  </si>
  <si>
    <t>1皿2カン 178円(税込)</t>
  </si>
  <si>
    <t>1皿2カン 238円 (税込)</t>
  </si>
  <si>
    <t>↓なにもかえないでください↓</t>
  </si>
  <si>
    <t>商品名</t>
  </si>
  <si>
    <t>入り</t>
  </si>
  <si>
    <t>なし</t>
  </si>
  <si>
    <t>カニカマ</t>
  </si>
  <si>
    <t>げそサラダ軍艦</t>
  </si>
  <si>
    <t>さざえ軍艦</t>
  </si>
  <si>
    <t>119円</t>
  </si>
  <si>
    <t>178円</t>
  </si>
  <si>
    <t>238円</t>
  </si>
  <si>
    <t>297円</t>
  </si>
  <si>
    <t>356円</t>
  </si>
  <si>
    <t>594円</t>
  </si>
  <si>
    <t>950円</t>
  </si>
  <si>
    <t>1188円</t>
  </si>
  <si>
    <t>合計</t>
  </si>
  <si>
    <t>税</t>
  </si>
  <si>
    <t>金額</t>
  </si>
  <si>
    <t>カニカマ炙り</t>
  </si>
  <si>
    <t>エビマヨ軍艦</t>
  </si>
  <si>
    <t>いくら軍艦　(ます)</t>
  </si>
  <si>
    <t>テリマヨハンバーグ</t>
  </si>
  <si>
    <t>刻み穴子軍艦</t>
  </si>
  <si>
    <t>しいたけ軍艦</t>
  </si>
  <si>
    <t>皿数合計</t>
  </si>
  <si>
    <t>コーン軍艦</t>
  </si>
  <si>
    <t>とろろ芋軍艦</t>
  </si>
  <si>
    <t>イカとびっこ軍艦</t>
  </si>
  <si>
    <t>皿</t>
  </si>
  <si>
    <t>ツナ軍艦</t>
  </si>
  <si>
    <t>ねぎとろ軍艦</t>
  </si>
  <si>
    <t>ウインナー巻き</t>
  </si>
  <si>
    <t>ウインナー軍艦</t>
  </si>
  <si>
    <t>トロサーモン軍艦</t>
  </si>
  <si>
    <t>イカマヨ炙り</t>
  </si>
  <si>
    <t>カラフトシシャモ</t>
  </si>
  <si>
    <t>唐揚げ軍艦</t>
  </si>
  <si>
    <t>辛子イカマヨ炙り</t>
  </si>
  <si>
    <t>納豆巻き</t>
  </si>
  <si>
    <t>アボカド軍艦</t>
  </si>
  <si>
    <t>サーモン炙り</t>
  </si>
  <si>
    <t>かっぱ巻き</t>
  </si>
  <si>
    <t>タコサラダ軍艦</t>
  </si>
  <si>
    <t>サーモン炙りガーリック</t>
  </si>
  <si>
    <t>梅きゅう巻き</t>
  </si>
  <si>
    <t>オクラ軍艦</t>
  </si>
  <si>
    <t>サーモン</t>
  </si>
  <si>
    <t>えびきゅう巻き</t>
  </si>
  <si>
    <t>オニオンサーモン</t>
  </si>
  <si>
    <t>たまご巻き</t>
  </si>
  <si>
    <t>明太軍艦</t>
  </si>
  <si>
    <t>帆立</t>
  </si>
  <si>
    <t>明太マヨ軍艦</t>
  </si>
  <si>
    <t>帆立炙り</t>
  </si>
  <si>
    <t>ホッキ貝サラダ</t>
  </si>
  <si>
    <t>つぶ貝</t>
  </si>
  <si>
    <t>太巻き</t>
  </si>
  <si>
    <t>鉄火巻き</t>
  </si>
  <si>
    <t>ほっき貝</t>
  </si>
  <si>
    <t>穴子きゅうり巻き</t>
  </si>
  <si>
    <t>いか</t>
  </si>
  <si>
    <t>玉子</t>
  </si>
  <si>
    <t>山芋梅巻き</t>
  </si>
  <si>
    <t>たこ</t>
  </si>
  <si>
    <t>いなり</t>
  </si>
  <si>
    <t>えび（小）</t>
  </si>
  <si>
    <t>タコ炙り</t>
  </si>
  <si>
    <t>生ハム</t>
  </si>
  <si>
    <t>えびマヨ炙り</t>
  </si>
  <si>
    <t>生穴子</t>
  </si>
  <si>
    <t>えびマヨ炙りガーリック</t>
  </si>
  <si>
    <t>生穴子炙り</t>
  </si>
  <si>
    <t>ぶり</t>
  </si>
  <si>
    <t>真鯛</t>
  </si>
  <si>
    <t>ぶり炙り</t>
  </si>
  <si>
    <t>真鯛　湯引き</t>
  </si>
  <si>
    <t>1皿2カン 356円 (税込)</t>
  </si>
  <si>
    <t>ぶりテリ</t>
  </si>
  <si>
    <t>ひらす</t>
  </si>
  <si>
    <t>いくら軍艦</t>
  </si>
  <si>
    <t>〆さば</t>
  </si>
  <si>
    <t>うに軍艦</t>
  </si>
  <si>
    <t>〆さば炙り</t>
  </si>
  <si>
    <t>えび</t>
  </si>
  <si>
    <t>1皿2カン 594円 (税込)</t>
  </si>
  <si>
    <t>まぐろ赤身</t>
  </si>
  <si>
    <t>1皿2カン 297円 (税込)</t>
  </si>
  <si>
    <t>まぐろ中トロ</t>
  </si>
  <si>
    <t>くじらベーコン</t>
  </si>
  <si>
    <t>煮穴子</t>
  </si>
  <si>
    <t>あわび</t>
  </si>
  <si>
    <t>天然生えび</t>
  </si>
  <si>
    <t>穴子蒲焼</t>
  </si>
  <si>
    <t>1皿2カン 950円 (税込)</t>
  </si>
  <si>
    <t>生えび炙り</t>
  </si>
  <si>
    <t>まぐろ三貫盛</t>
  </si>
  <si>
    <t>生えびマヨ炙り</t>
  </si>
  <si>
    <t>生えびマヨガーリック</t>
  </si>
  <si>
    <t>1皿2カン 1,188円 (税込)</t>
  </si>
  <si>
    <t>貝三貫盛</t>
  </si>
  <si>
    <t>まぐろ大トロ</t>
  </si>
  <si>
    <t>電話</t>
  </si>
  <si>
    <t>0920-52-8088</t>
  </si>
  <si>
    <t>お名前</t>
  </si>
  <si>
    <t>ＦＡＸ</t>
  </si>
  <si>
    <t>0920-52-5908</t>
  </si>
  <si>
    <t>総数皿</t>
  </si>
  <si>
    <t>電話番号</t>
  </si>
  <si>
    <t>※susiyad@outlook.jpへメール</t>
  </si>
  <si>
    <t>お渡し希望日</t>
  </si>
  <si>
    <t>月　　日　　時　　分</t>
  </si>
  <si>
    <t>※お皿の枚数でご記入（ご注文）下さい。</t>
  </si>
  <si>
    <r>
      <rPr>
        <b/>
        <sz val="14"/>
        <color rgb="FF000000"/>
        <rFont val="ＭＳ Ｐゴシック"/>
        <family val="3"/>
        <charset val="128"/>
      </rPr>
      <t>寿司</t>
    </r>
    <r>
      <rPr>
        <b/>
        <sz val="10"/>
        <color rgb="FF000000"/>
        <rFont val="ＭＳ Ｐゴシック"/>
        <family val="3"/>
        <charset val="128"/>
      </rPr>
      <t>（税抜）</t>
    </r>
  </si>
  <si>
    <r>
      <rPr>
        <b/>
        <sz val="14"/>
        <color rgb="FF000000"/>
        <rFont val="ＭＳ Ｐゴシック"/>
        <family val="3"/>
        <charset val="128"/>
      </rPr>
      <t>容器</t>
    </r>
    <r>
      <rPr>
        <b/>
        <sz val="11"/>
        <color indexed="8"/>
        <rFont val="ＭＳ Ｐゴシック"/>
        <family val="3"/>
        <charset val="128"/>
      </rPr>
      <t>（税抜）</t>
    </r>
    <rPh sb="0" eb="2">
      <t>ヨウキ</t>
    </rPh>
    <phoneticPr fontId="37"/>
  </si>
  <si>
    <t>税込金額</t>
    <rPh sb="0" eb="2">
      <t>ゼイコ</t>
    </rPh>
    <rPh sb="2" eb="4">
      <t>キンガク</t>
    </rPh>
    <phoneticPr fontId="37"/>
  </si>
  <si>
    <t>お持ち帰り　セットメニュー</t>
  </si>
  <si>
    <t>松</t>
  </si>
  <si>
    <t>内容：大トロ・生穴子・えび大・タイ　　　　　　　イカ・生えび・ヒラス・穴子蒲焼</t>
  </si>
  <si>
    <t>あり</t>
  </si>
  <si>
    <t>１人前</t>
  </si>
  <si>
    <t>２人前</t>
  </si>
  <si>
    <t>３人前</t>
  </si>
  <si>
    <t>４人前</t>
  </si>
  <si>
    <t>５人前</t>
  </si>
  <si>
    <t>竹</t>
  </si>
  <si>
    <t>内容：赤身・生穴子・えび大・タイ　　　　　　　イカ・サーモン・ヒラス・穴子蒲焼</t>
  </si>
  <si>
    <t>梅</t>
  </si>
  <si>
    <t>内容：サーモン・イカ・えび小・生ハム・　　玉子・太巻き・えびきゅう巻き・いなり</t>
    <phoneticPr fontId="37"/>
  </si>
  <si>
    <t>税抜き</t>
  </si>
  <si>
    <t>税込み</t>
  </si>
  <si>
    <t>様</t>
  </si>
  <si>
    <t>総数</t>
  </si>
  <si>
    <t>セット</t>
  </si>
  <si>
    <t>　月　　日　　時　　分</t>
  </si>
  <si>
    <t>寿司</t>
  </si>
  <si>
    <t>（税抜）</t>
  </si>
  <si>
    <t>サイド</t>
  </si>
  <si>
    <r>
      <rPr>
        <b/>
        <sz val="10"/>
        <color rgb="FF000000"/>
        <rFont val="ＭＳ Ｐゴシック"/>
        <family val="3"/>
        <charset val="128"/>
      </rPr>
      <t>(税抜)</t>
    </r>
    <r>
      <rPr>
        <b/>
        <sz val="16"/>
        <color rgb="FF000000"/>
        <rFont val="ＭＳ Ｐゴシック"/>
        <family val="3"/>
        <charset val="128"/>
      </rPr>
      <t>合計</t>
    </r>
  </si>
  <si>
    <t>円</t>
  </si>
  <si>
    <t>1皿　238円 (税込)</t>
  </si>
  <si>
    <t>1皿　356円 (税込)</t>
  </si>
  <si>
    <t>粗びきウインナー</t>
  </si>
  <si>
    <t>エビフライ（小）</t>
  </si>
  <si>
    <t>ゴボウフリッター</t>
  </si>
  <si>
    <t>オニオンリング</t>
  </si>
  <si>
    <t>俵型カニクリームコロッケ</t>
  </si>
  <si>
    <t>海鮮揚シュウマイ</t>
  </si>
  <si>
    <t>鶏唐揚げ</t>
  </si>
  <si>
    <t>ごま団子</t>
  </si>
  <si>
    <t>のびチーめんちかつ</t>
  </si>
  <si>
    <t>じゃが丸チーズ</t>
  </si>
  <si>
    <t>フライドポテト</t>
  </si>
  <si>
    <t>たこ焼き</t>
  </si>
  <si>
    <t>ミックスフライ</t>
  </si>
  <si>
    <t>チーズ棒</t>
  </si>
  <si>
    <t>ひとくちイカフライ</t>
    <phoneticPr fontId="37"/>
  </si>
  <si>
    <t>チーズポテトもち</t>
  </si>
  <si>
    <t>ピり辛ウインナー2本</t>
  </si>
  <si>
    <t>合計（税抜）</t>
  </si>
  <si>
    <t>チキンナゲット</t>
  </si>
  <si>
    <t>1皿297円 (税込）</t>
  </si>
  <si>
    <t>とんかつ</t>
  </si>
  <si>
    <t>穴子の天ぷら（1入）</t>
  </si>
  <si>
    <t>穴子フライ（1入）</t>
  </si>
  <si>
    <t>アメリカンドック</t>
  </si>
  <si>
    <t>イカ下足</t>
  </si>
  <si>
    <t>カニクリームコロッケ</t>
  </si>
  <si>
    <t>1皿　475円（税込）</t>
  </si>
  <si>
    <t>カリカリポテト</t>
  </si>
  <si>
    <t>唐揚げ（大）</t>
  </si>
  <si>
    <t>ささみチーズフライ</t>
  </si>
  <si>
    <t>スティックチキン</t>
  </si>
  <si>
    <t>チーズドック</t>
  </si>
  <si>
    <t>茶豆</t>
  </si>
  <si>
    <t>穴子カマ竜田揚げ</t>
    <rPh sb="0" eb="2">
      <t>アナゴ</t>
    </rPh>
    <rPh sb="4" eb="7">
      <t>タツタア</t>
    </rPh>
    <phoneticPr fontId="37"/>
  </si>
  <si>
    <t>1皿　594円（税込）</t>
  </si>
  <si>
    <t>刺身盛り合わせ</t>
  </si>
  <si>
    <t>穴子の刺身</t>
  </si>
  <si>
    <t>いか天ぷら（5入）</t>
  </si>
  <si>
    <t>エビ天ぷら（5入）</t>
  </si>
  <si>
    <t>1皿　1188円（税込）</t>
  </si>
  <si>
    <t>1皿　1782円（税込）</t>
  </si>
  <si>
    <t>刺身盛り合わせ（大）</t>
  </si>
  <si>
    <t>あわび刺身</t>
  </si>
  <si>
    <t>　お名前</t>
  </si>
  <si>
    <t>　電話番号</t>
  </si>
  <si>
    <t>　お渡し希望日</t>
  </si>
  <si>
    <t>月　　日　　　曜日　　　時　　　分</t>
  </si>
  <si>
    <t>　すしや　ダイケー</t>
  </si>
  <si>
    <t>〒817-0031</t>
  </si>
  <si>
    <t>対馬市厳原町久田道1659</t>
  </si>
  <si>
    <t>　T E L</t>
  </si>
  <si>
    <r>
      <rPr>
        <b/>
        <sz val="18"/>
        <color rgb="FF000000"/>
        <rFont val="游ゴシック"/>
        <family val="3"/>
        <charset val="128"/>
      </rPr>
      <t xml:space="preserve">      </t>
    </r>
    <r>
      <rPr>
        <b/>
        <sz val="18"/>
        <color rgb="FF000000"/>
        <rFont val="ＭＳ Ｐゴシック"/>
        <family val="3"/>
        <charset val="128"/>
      </rPr>
      <t>０９２０－５２－８０８８</t>
    </r>
  </si>
  <si>
    <r>
      <rPr>
        <b/>
        <sz val="18"/>
        <color indexed="8"/>
        <rFont val="ＭＳ Ｐゴシック"/>
        <family val="3"/>
        <charset val="128"/>
      </rPr>
      <t>　</t>
    </r>
    <r>
      <rPr>
        <b/>
        <sz val="18"/>
        <color indexed="8"/>
        <rFont val="游ゴシック"/>
        <family val="3"/>
        <charset val="128"/>
      </rPr>
      <t xml:space="preserve"> </t>
    </r>
    <r>
      <rPr>
        <b/>
        <sz val="18"/>
        <color indexed="8"/>
        <rFont val="ＭＳ Ｐゴシック"/>
        <family val="3"/>
        <charset val="128"/>
      </rPr>
      <t>Ｆ</t>
    </r>
    <r>
      <rPr>
        <b/>
        <sz val="18"/>
        <color indexed="8"/>
        <rFont val="游ゴシック"/>
        <family val="3"/>
        <charset val="128"/>
      </rPr>
      <t xml:space="preserve"> </t>
    </r>
    <r>
      <rPr>
        <b/>
        <sz val="18"/>
        <color indexed="8"/>
        <rFont val="ＭＳ Ｐゴシック"/>
        <family val="3"/>
        <charset val="128"/>
      </rPr>
      <t>Ａ</t>
    </r>
    <r>
      <rPr>
        <b/>
        <sz val="18"/>
        <color indexed="8"/>
        <rFont val="游ゴシック"/>
        <family val="3"/>
        <charset val="128"/>
      </rPr>
      <t xml:space="preserve"> </t>
    </r>
    <r>
      <rPr>
        <b/>
        <sz val="18"/>
        <color indexed="8"/>
        <rFont val="ＭＳ Ｐゴシック"/>
        <family val="3"/>
        <charset val="128"/>
      </rPr>
      <t>Ｘ</t>
    </r>
  </si>
  <si>
    <r>
      <rPr>
        <b/>
        <sz val="18"/>
        <color indexed="8"/>
        <rFont val="游ゴシック"/>
        <family val="3"/>
        <charset val="128"/>
      </rPr>
      <t xml:space="preserve">      </t>
    </r>
    <r>
      <rPr>
        <b/>
        <sz val="18"/>
        <color indexed="8"/>
        <rFont val="ＭＳ Ｐゴシック"/>
        <family val="3"/>
        <charset val="128"/>
      </rPr>
      <t>０９２０－５２－５９０８</t>
    </r>
  </si>
  <si>
    <r>
      <t>サイド</t>
    </r>
    <r>
      <rPr>
        <b/>
        <sz val="10"/>
        <color rgb="FF000000"/>
        <rFont val="ＭＳ Ｐゴシック"/>
        <family val="3"/>
        <charset val="128"/>
      </rPr>
      <t>（税抜）</t>
    </r>
    <phoneticPr fontId="37"/>
  </si>
  <si>
    <t>税抜金額</t>
    <rPh sb="0" eb="2">
      <t>ゼイヌ</t>
    </rPh>
    <rPh sb="2" eb="4">
      <t>キンガク</t>
    </rPh>
    <phoneticPr fontId="37"/>
  </si>
  <si>
    <t>内容：サーモン・イカ・えび小・生ハム・　　玉子・太巻き・えびきゅう巻き・いなり</t>
  </si>
  <si>
    <t>松(税抜)</t>
  </si>
  <si>
    <t>税込</t>
  </si>
  <si>
    <t>竹(税抜)</t>
  </si>
  <si>
    <t>梅(税抜)</t>
  </si>
  <si>
    <t>一人前</t>
  </si>
  <si>
    <t>二人前</t>
  </si>
  <si>
    <t>三人前</t>
  </si>
  <si>
    <t>四人前</t>
  </si>
  <si>
    <t>五人前</t>
  </si>
  <si>
    <t>税抜金額</t>
    <rPh sb="0" eb="2">
      <t>ゼイヌ</t>
    </rPh>
    <rPh sb="2" eb="4">
      <t>キンガク</t>
    </rPh>
    <phoneticPr fontId="37"/>
  </si>
  <si>
    <t>税込合計</t>
    <phoneticPr fontId="37"/>
  </si>
  <si>
    <t>税抜金額</t>
    <rPh sb="0" eb="2">
      <t>ゼイヌ</t>
    </rPh>
    <rPh sb="2" eb="4">
      <t>キンガク</t>
    </rPh>
    <phoneticPr fontId="37"/>
  </si>
  <si>
    <t>税込合計</t>
    <phoneticPr fontId="37"/>
  </si>
  <si>
    <t>8% すし</t>
    <phoneticPr fontId="37"/>
  </si>
  <si>
    <t>10% 容器</t>
    <rPh sb="4" eb="6">
      <t>ヨウキ</t>
    </rPh>
    <phoneticPr fontId="37"/>
  </si>
  <si>
    <t>8% サイド</t>
    <phoneticPr fontId="37"/>
  </si>
  <si>
    <t>とびっこ軍艦</t>
    <rPh sb="4" eb="6">
      <t>グンカン</t>
    </rPh>
    <phoneticPr fontId="37"/>
  </si>
  <si>
    <t xml:space="preserve">   月　　日　　時　　分</t>
    <phoneticPr fontId="37"/>
  </si>
  <si>
    <t>← 計算はしないでください。</t>
    <rPh sb="2" eb="4">
      <t>ケイサン</t>
    </rPh>
    <phoneticPr fontId="37"/>
  </si>
  <si>
    <t>容器</t>
    <rPh sb="0" eb="2">
      <t>ヨウキ</t>
    </rPh>
    <phoneticPr fontId="37"/>
  </si>
  <si>
    <t>風呂敷</t>
    <rPh sb="0" eb="3">
      <t>フロシキ</t>
    </rPh>
    <phoneticPr fontId="37"/>
  </si>
  <si>
    <t>はし</t>
    <phoneticPr fontId="37"/>
  </si>
  <si>
    <t>醤油</t>
    <rPh sb="0" eb="2">
      <t>ショウユ</t>
    </rPh>
    <phoneticPr fontId="37"/>
  </si>
  <si>
    <t>風呂敷</t>
    <rPh sb="0" eb="3">
      <t>フロシキ</t>
    </rPh>
    <phoneticPr fontId="37"/>
  </si>
  <si>
    <t>はし</t>
    <phoneticPr fontId="37"/>
  </si>
  <si>
    <t>醤油</t>
    <rPh sb="0" eb="2">
      <t>ショウユ</t>
    </rPh>
    <phoneticPr fontId="37"/>
  </si>
  <si>
    <t>おしんこ巻き</t>
    <rPh sb="4" eb="5">
      <t>マ</t>
    </rPh>
    <phoneticPr fontId="37"/>
  </si>
  <si>
    <t xml:space="preserve">↓なにもかえないでください↓        </t>
    <phoneticPr fontId="37"/>
  </si>
  <si>
    <t>1,575円（税込）</t>
    <phoneticPr fontId="37"/>
  </si>
  <si>
    <t>3,150円（税込）</t>
    <phoneticPr fontId="37"/>
  </si>
  <si>
    <t>4,724円（税込）</t>
    <phoneticPr fontId="37"/>
  </si>
  <si>
    <t>6,299円（税込）</t>
    <phoneticPr fontId="37"/>
  </si>
  <si>
    <t>7,874円（税込）</t>
    <phoneticPr fontId="37"/>
  </si>
  <si>
    <t>1,129円（税込）</t>
    <phoneticPr fontId="37"/>
  </si>
  <si>
    <t>2,258円（税込）</t>
    <phoneticPr fontId="37"/>
  </si>
  <si>
    <t>3,386円（税込）</t>
    <phoneticPr fontId="37"/>
  </si>
  <si>
    <t>4,515円（税込）</t>
    <phoneticPr fontId="37"/>
  </si>
  <si>
    <t>5,643円（税込）</t>
    <phoneticPr fontId="37"/>
  </si>
  <si>
    <t>773円（税込）</t>
    <phoneticPr fontId="37"/>
  </si>
  <si>
    <t>1,545円（税込）</t>
    <phoneticPr fontId="37"/>
  </si>
  <si>
    <t>2,317円（税込）</t>
    <phoneticPr fontId="37"/>
  </si>
  <si>
    <t>3,089円（税込）</t>
    <phoneticPr fontId="37"/>
  </si>
  <si>
    <t>甘えび</t>
    <phoneticPr fontId="37"/>
  </si>
  <si>
    <r>
      <t xml:space="preserve">すしや </t>
    </r>
    <r>
      <rPr>
        <b/>
        <u/>
        <sz val="16"/>
        <color rgb="FFFF0000"/>
        <rFont val="游ゴシック"/>
        <family val="3"/>
        <charset val="128"/>
      </rPr>
      <t>毎週火曜と水曜は定休日です</t>
    </r>
    <rPh sb="6" eb="8">
      <t>カヨウ</t>
    </rPh>
    <rPh sb="9" eb="11">
      <t>スイヨウ</t>
    </rPh>
    <phoneticPr fontId="37"/>
  </si>
  <si>
    <r>
      <t xml:space="preserve">すしや </t>
    </r>
    <r>
      <rPr>
        <b/>
        <u/>
        <sz val="18"/>
        <color rgb="FFFF0000"/>
        <rFont val="游ゴシック"/>
        <family val="3"/>
        <charset val="128"/>
      </rPr>
      <t>毎週火曜と水曜は定休日です</t>
    </r>
    <rPh sb="6" eb="8">
      <t>カヨウ</t>
    </rPh>
    <phoneticPr fontId="37"/>
  </si>
  <si>
    <r>
      <t xml:space="preserve">すしや </t>
    </r>
    <r>
      <rPr>
        <b/>
        <u/>
        <sz val="16"/>
        <color rgb="FFFF0000"/>
        <rFont val="游ゴシック"/>
        <family val="3"/>
        <charset val="128"/>
      </rPr>
      <t>毎週火曜と水曜は定休日です</t>
    </r>
    <rPh sb="6" eb="8">
      <t>カヨウ</t>
    </rPh>
    <phoneticPr fontId="37"/>
  </si>
  <si>
    <t>コーラ</t>
    <phoneticPr fontId="37"/>
  </si>
  <si>
    <t>カルピス</t>
    <phoneticPr fontId="37"/>
  </si>
  <si>
    <t>カルピスソーダ</t>
    <phoneticPr fontId="37"/>
  </si>
  <si>
    <t>ヤマブドウ</t>
    <phoneticPr fontId="37"/>
  </si>
  <si>
    <t>ヤマブドウスカッシュ</t>
    <phoneticPr fontId="37"/>
  </si>
  <si>
    <t>メロンソーダ</t>
    <phoneticPr fontId="37"/>
  </si>
  <si>
    <t>ウーロン茶</t>
    <rPh sb="4" eb="5">
      <t>チャ</t>
    </rPh>
    <phoneticPr fontId="37"/>
  </si>
  <si>
    <t>オレンジジュース</t>
    <phoneticPr fontId="37"/>
  </si>
  <si>
    <t>ソフトドリンク  1杯　１８１円 (税込)</t>
    <rPh sb="10" eb="11">
      <t>ハイ</t>
    </rPh>
    <phoneticPr fontId="37"/>
  </si>
  <si>
    <t>コーヒー  1杯　356円 (税込)</t>
    <rPh sb="7" eb="8">
      <t>ハイ</t>
    </rPh>
    <phoneticPr fontId="37"/>
  </si>
  <si>
    <t>ブレンド（ＨＯＴ）</t>
    <phoneticPr fontId="37"/>
  </si>
  <si>
    <t>アイスコーヒー</t>
    <phoneticPr fontId="37"/>
  </si>
  <si>
    <t>ココア</t>
    <phoneticPr fontId="37"/>
  </si>
  <si>
    <t>ミルクティー</t>
    <phoneticPr fontId="37"/>
  </si>
  <si>
    <t>クラシックショコラ</t>
    <phoneticPr fontId="37"/>
  </si>
  <si>
    <t>ＮＹチーズケーキ</t>
    <phoneticPr fontId="37"/>
  </si>
  <si>
    <t>生チョコケーキ</t>
    <rPh sb="0" eb="1">
      <t>ナマ</t>
    </rPh>
    <phoneticPr fontId="37"/>
  </si>
  <si>
    <t>モンブランケーキ</t>
    <phoneticPr fontId="37"/>
  </si>
  <si>
    <t>ショコラムースケーキ</t>
    <phoneticPr fontId="37"/>
  </si>
  <si>
    <t>生チョコ（８個）</t>
    <rPh sb="0" eb="1">
      <t>ナマ</t>
    </rPh>
    <rPh sb="6" eb="7">
      <t>コ</t>
    </rPh>
    <phoneticPr fontId="37"/>
  </si>
  <si>
    <t>和栗モンブラン</t>
    <rPh sb="0" eb="2">
      <t>ワグリ</t>
    </rPh>
    <phoneticPr fontId="37"/>
  </si>
  <si>
    <t>ベイクドチーズ</t>
    <phoneticPr fontId="37"/>
  </si>
  <si>
    <t>スフレチーズ</t>
    <phoneticPr fontId="37"/>
  </si>
  <si>
    <t>アップルパイ</t>
    <phoneticPr fontId="37"/>
  </si>
  <si>
    <t>チーズブリュレ</t>
    <phoneticPr fontId="37"/>
  </si>
  <si>
    <t xml:space="preserve">  1皿　４８４円 (税込)</t>
    <rPh sb="3" eb="4">
      <t>サラ</t>
    </rPh>
    <phoneticPr fontId="37"/>
  </si>
  <si>
    <t>1皿　３６３円 (税込)</t>
    <rPh sb="1" eb="2">
      <t>サラ</t>
    </rPh>
    <phoneticPr fontId="37"/>
  </si>
  <si>
    <t>1皿　６０６円 (税込)</t>
    <rPh sb="1" eb="2">
      <t>サラ</t>
    </rPh>
    <phoneticPr fontId="37"/>
  </si>
  <si>
    <t>1皿　６０５円 (税込)</t>
    <rPh sb="1" eb="2">
      <t>サラ</t>
    </rPh>
    <phoneticPr fontId="37"/>
  </si>
  <si>
    <t>雪氷（イチゴ）</t>
    <rPh sb="0" eb="2">
      <t>ユキゴオリ</t>
    </rPh>
    <phoneticPr fontId="37"/>
  </si>
  <si>
    <t>雪氷（メロン）</t>
    <rPh sb="0" eb="2">
      <t>ユキゴオリ</t>
    </rPh>
    <phoneticPr fontId="37"/>
  </si>
  <si>
    <t>フラッペ（ショコラ）</t>
    <phoneticPr fontId="37"/>
  </si>
  <si>
    <t>フラッペ（キャラメル）</t>
    <phoneticPr fontId="37"/>
  </si>
  <si>
    <t>つぶつぶ苺ミルク</t>
    <rPh sb="4" eb="5">
      <t>イチゴ</t>
    </rPh>
    <phoneticPr fontId="37"/>
  </si>
  <si>
    <t>つぶつぶ苺（ソーダ）</t>
    <rPh sb="4" eb="5">
      <t>イチゴ</t>
    </rPh>
    <phoneticPr fontId="37"/>
  </si>
  <si>
    <t xml:space="preserve"> 1皿　４８４円 (税込)</t>
    <rPh sb="2" eb="3">
      <t>サラ</t>
    </rPh>
    <phoneticPr fontId="37"/>
  </si>
  <si>
    <r>
      <t>ｼｰﾁｷﾝ巻き</t>
    </r>
    <r>
      <rPr>
        <b/>
        <sz val="10"/>
        <color rgb="FF000000"/>
        <rFont val="ＭＳ Ｐゴシック"/>
        <family val="3"/>
        <charset val="128"/>
      </rPr>
      <t>(太巻き)</t>
    </r>
    <rPh sb="8" eb="10">
      <t>フトマ</t>
    </rPh>
    <phoneticPr fontId="37"/>
  </si>
  <si>
    <r>
      <t>サラダ巻き</t>
    </r>
    <r>
      <rPr>
        <b/>
        <sz val="10"/>
        <color rgb="FF000000"/>
        <rFont val="ＭＳ Ｐゴシック"/>
        <family val="3"/>
        <charset val="128"/>
      </rPr>
      <t>(太巻き)</t>
    </r>
    <rPh sb="6" eb="8">
      <t>フトマ</t>
    </rPh>
    <phoneticPr fontId="37"/>
  </si>
  <si>
    <r>
      <t>ツナ巻き</t>
    </r>
    <r>
      <rPr>
        <b/>
        <sz val="10"/>
        <color rgb="FF000000"/>
        <rFont val="ＭＳ Ｐゴシック"/>
        <family val="3"/>
        <charset val="128"/>
      </rPr>
      <t>(細巻き)</t>
    </r>
    <rPh sb="5" eb="7">
      <t>ホソマ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</si>
</sst>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¥-411]#,##0_);[Red]\([$¥-411]#,##0\)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_-&quot;¥&quot;* #,##0.00_-\ ;\-&quot;¥&quot;* #,##0.00_-\ ;_-&quot;¥&quot;* &quot;-&quot;??_-\ ;_-@_-"/>
  </numFmts>
  <fonts count="50">
    <font>
      <sz val="11"/>
      <color indexed="8"/>
      <name val="ＭＳ Ｐゴシック"/>
      <charset val="129"/>
    </font>
    <font>
      <b/>
      <sz val="18"/>
      <color indexed="8"/>
      <name val="UD デジタル 教科書体 NK-B"/>
      <family val="1"/>
      <charset val="128"/>
    </font>
    <font>
      <b/>
      <sz val="20"/>
      <color indexed="8"/>
      <name val="UD デジタル 教科書体 NK-B"/>
      <family val="1"/>
      <charset val="128"/>
    </font>
    <font>
      <b/>
      <sz val="20"/>
      <color rgb="FF000000"/>
      <name val="UD デジタル 教科書体 NK-B"/>
      <family val="1"/>
      <charset val="128"/>
    </font>
    <font>
      <b/>
      <sz val="26"/>
      <color indexed="8"/>
      <name val="UD デジタル 教科書体 NK-B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22"/>
      <color rgb="FF000000"/>
      <name val="游ゴシック"/>
      <family val="3"/>
      <charset val="128"/>
    </font>
    <font>
      <b/>
      <sz val="18"/>
      <color rgb="FF000000"/>
      <name val="游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16"/>
      <color indexed="8"/>
      <name val="AR P丸ゴシック体E"/>
      <charset val="129"/>
    </font>
    <font>
      <b/>
      <u/>
      <sz val="18"/>
      <color rgb="FFFF0000"/>
      <name val="ＭＳ Ｐゴシック"/>
      <family val="3"/>
      <charset val="128"/>
    </font>
    <font>
      <sz val="36"/>
      <color rgb="FF7030A0"/>
      <name val="UD デジタル 教科書体 N-B"/>
      <family val="1"/>
      <charset val="128"/>
    </font>
    <font>
      <b/>
      <u/>
      <sz val="12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/>
      <sz val="13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u/>
      <sz val="11"/>
      <color rgb="FF0000FF"/>
      <name val="游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8"/>
      <color indexed="8"/>
      <name val="游ゴシック"/>
      <family val="3"/>
      <charset val="128"/>
    </font>
    <font>
      <b/>
      <u/>
      <sz val="18"/>
      <color rgb="FFFF0000"/>
      <name val="游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u/>
      <sz val="16"/>
      <color rgb="FFFF0000"/>
      <name val="游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177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177" fontId="4" fillId="0" borderId="2" xfId="1" applyFont="1" applyBorder="1" applyAlignment="1">
      <alignment horizontal="right"/>
    </xf>
    <xf numFmtId="177" fontId="4" fillId="2" borderId="2" xfId="1" applyFont="1" applyFill="1" applyBorder="1" applyAlignment="1">
      <alignment horizontal="right"/>
    </xf>
    <xf numFmtId="177" fontId="4" fillId="0" borderId="3" xfId="1" applyFont="1" applyBorder="1" applyAlignment="1">
      <alignment horizontal="right"/>
    </xf>
    <xf numFmtId="177" fontId="4" fillId="2" borderId="3" xfId="1" applyFont="1" applyFill="1" applyBorder="1" applyAlignment="1">
      <alignment horizontal="right"/>
    </xf>
    <xf numFmtId="177" fontId="1" fillId="0" borderId="0" xfId="1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0" xfId="0" applyBorder="1"/>
    <xf numFmtId="0" fontId="10" fillId="0" borderId="13" xfId="0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0" fillId="0" borderId="16" xfId="0" applyBorder="1"/>
    <xf numFmtId="0" fontId="10" fillId="0" borderId="13" xfId="0" applyFont="1" applyBorder="1" applyAlignment="1">
      <alignment horizontal="right"/>
    </xf>
    <xf numFmtId="0" fontId="10" fillId="5" borderId="10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7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10" fillId="0" borderId="2" xfId="0" applyFont="1" applyBorder="1" applyAlignment="1">
      <alignment horizontal="center"/>
    </xf>
    <xf numFmtId="0" fontId="24" fillId="0" borderId="0" xfId="0" applyFont="1"/>
    <xf numFmtId="177" fontId="10" fillId="0" borderId="0" xfId="1" applyFont="1" applyAlignment="1">
      <alignment horizontal="center"/>
    </xf>
    <xf numFmtId="177" fontId="10" fillId="0" borderId="0" xfId="1" applyFont="1" applyAlignment="1"/>
    <xf numFmtId="0" fontId="25" fillId="7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26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left" vertical="center"/>
    </xf>
    <xf numFmtId="0" fontId="29" fillId="0" borderId="29" xfId="0" applyFont="1" applyBorder="1" applyAlignment="1">
      <alignment vertical="center"/>
    </xf>
    <xf numFmtId="0" fontId="7" fillId="0" borderId="31" xfId="0" applyFont="1" applyBorder="1"/>
    <xf numFmtId="0" fontId="10" fillId="0" borderId="3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76" fontId="10" fillId="0" borderId="38" xfId="0" applyNumberFormat="1" applyFont="1" applyBorder="1" applyAlignment="1">
      <alignment horizontal="center"/>
    </xf>
    <xf numFmtId="176" fontId="10" fillId="0" borderId="33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76" fontId="10" fillId="0" borderId="41" xfId="0" applyNumberFormat="1" applyFont="1" applyBorder="1" applyAlignment="1">
      <alignment horizontal="center"/>
    </xf>
    <xf numFmtId="176" fontId="10" fillId="0" borderId="42" xfId="0" applyNumberFormat="1" applyFont="1" applyBorder="1" applyAlignment="1">
      <alignment horizontal="center"/>
    </xf>
    <xf numFmtId="176" fontId="10" fillId="0" borderId="43" xfId="0" applyNumberFormat="1" applyFont="1" applyBorder="1" applyAlignment="1">
      <alignment horizontal="center"/>
    </xf>
    <xf numFmtId="176" fontId="10" fillId="0" borderId="4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/>
    <xf numFmtId="0" fontId="38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/>
    <xf numFmtId="0" fontId="11" fillId="0" borderId="12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25" fillId="7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9" fillId="0" borderId="0" xfId="0" applyFont="1"/>
    <xf numFmtId="0" fontId="7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8" fillId="0" borderId="0" xfId="3" applyFont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8" fillId="0" borderId="0" xfId="0" applyFont="1" applyAlignment="1">
      <alignment horizontal="right"/>
    </xf>
    <xf numFmtId="9" fontId="38" fillId="0" borderId="26" xfId="4" applyFont="1" applyBorder="1" applyAlignment="1">
      <alignment horizontal="left"/>
    </xf>
    <xf numFmtId="9" fontId="38" fillId="0" borderId="28" xfId="4" applyFont="1" applyBorder="1" applyAlignment="1">
      <alignment horizontal="left"/>
    </xf>
    <xf numFmtId="9" fontId="38" fillId="0" borderId="27" xfId="4" applyFont="1" applyBorder="1" applyAlignment="1">
      <alignment horizontal="left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9" fillId="0" borderId="2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9" fontId="38" fillId="0" borderId="46" xfId="0" applyNumberFormat="1" applyFont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8" fillId="0" borderId="30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8" fillId="0" borderId="47" xfId="0" applyFont="1" applyBorder="1" applyAlignment="1">
      <alignment horizontal="left"/>
    </xf>
    <xf numFmtId="0" fontId="41" fillId="0" borderId="27" xfId="0" applyFont="1" applyBorder="1" applyAlignment="1">
      <alignment horizontal="center"/>
    </xf>
    <xf numFmtId="176" fontId="14" fillId="0" borderId="27" xfId="0" applyNumberFormat="1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178" fontId="14" fillId="0" borderId="16" xfId="2" applyNumberFormat="1" applyFont="1" applyBorder="1" applyAlignment="1">
      <alignment horizontal="center" vertical="center"/>
    </xf>
    <xf numFmtId="178" fontId="14" fillId="0" borderId="0" xfId="2" applyNumberFormat="1" applyFont="1" applyBorder="1" applyAlignment="1">
      <alignment horizontal="center" vertical="center"/>
    </xf>
    <xf numFmtId="178" fontId="14" fillId="0" borderId="26" xfId="2" applyNumberFormat="1" applyFont="1" applyBorder="1" applyAlignment="1">
      <alignment horizontal="center" vertical="center"/>
    </xf>
    <xf numFmtId="178" fontId="14" fillId="0" borderId="27" xfId="2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8" fontId="14" fillId="0" borderId="16" xfId="2" applyNumberFormat="1" applyFont="1" applyBorder="1" applyAlignment="1">
      <alignment horizontal="center"/>
    </xf>
    <xf numFmtId="178" fontId="14" fillId="0" borderId="0" xfId="2" applyNumberFormat="1" applyFont="1" applyBorder="1" applyAlignment="1">
      <alignment horizontal="center"/>
    </xf>
    <xf numFmtId="178" fontId="14" fillId="0" borderId="26" xfId="2" applyNumberFormat="1" applyFont="1" applyBorder="1" applyAlignment="1">
      <alignment horizontal="center"/>
    </xf>
    <xf numFmtId="178" fontId="14" fillId="0" borderId="27" xfId="2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0" fillId="0" borderId="0" xfId="3" applyFont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/>
    </xf>
    <xf numFmtId="176" fontId="18" fillId="0" borderId="18" xfId="0" applyNumberFormat="1" applyFont="1" applyBorder="1" applyAlignment="1">
      <alignment horizontal="center"/>
    </xf>
    <xf numFmtId="176" fontId="18" fillId="0" borderId="14" xfId="0" applyNumberFormat="1" applyFont="1" applyBorder="1" applyAlignment="1">
      <alignment horizontal="center"/>
    </xf>
    <xf numFmtId="176" fontId="18" fillId="0" borderId="17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11" fillId="4" borderId="14" xfId="0" applyNumberFormat="1" applyFont="1" applyFill="1" applyBorder="1" applyAlignment="1">
      <alignment horizontal="center" vertical="center"/>
    </xf>
    <xf numFmtId="176" fontId="11" fillId="4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76" fontId="11" fillId="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9" fontId="38" fillId="0" borderId="46" xfId="0" applyNumberFormat="1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9" fontId="38" fillId="0" borderId="26" xfId="4" applyFont="1" applyBorder="1" applyAlignment="1">
      <alignment horizontal="left" vertical="center"/>
    </xf>
    <xf numFmtId="9" fontId="38" fillId="0" borderId="28" xfId="4" applyFont="1" applyBorder="1" applyAlignment="1">
      <alignment horizontal="left" vertical="center"/>
    </xf>
    <xf numFmtId="0" fontId="36" fillId="0" borderId="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</cellXfs>
  <cellStyles count="5">
    <cellStyle name="パーセント" xfId="4" builtinId="5"/>
    <cellStyle name="ハイパーリンク" xfId="3" builtinId="8"/>
    <cellStyle name="桁区切り [0.00]" xfId="1" builtinId="3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7217" name="Line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ShapeType="1"/>
        </xdr:cNvSpPr>
      </xdr:nvSpPr>
      <xdr:spPr>
        <a:xfrm>
          <a:off x="0" y="620458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7219" name="Line 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ShapeType="1"/>
        </xdr:cNvSpPr>
      </xdr:nvSpPr>
      <xdr:spPr>
        <a:xfrm>
          <a:off x="0" y="1082802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0" y="516064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1074420</xdr:colOff>
      <xdr:row>38</xdr:row>
      <xdr:rowOff>251460</xdr:rowOff>
    </xdr:from>
    <xdr:to>
      <xdr:col>4</xdr:col>
      <xdr:colOff>91440</xdr:colOff>
      <xdr:row>40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EF64AA5-3716-4C76-BC1B-4FA59BE254E5}"/>
            </a:ext>
          </a:extLst>
        </xdr:cNvPr>
        <xdr:cNvSpPr/>
      </xdr:nvSpPr>
      <xdr:spPr bwMode="auto">
        <a:xfrm>
          <a:off x="3436620" y="9288780"/>
          <a:ext cx="434340" cy="4191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6350</xdr:rowOff>
    </xdr:from>
    <xdr:to>
      <xdr:col>5</xdr:col>
      <xdr:colOff>327025</xdr:colOff>
      <xdr:row>14</xdr:row>
      <xdr:rowOff>201295</xdr:rowOff>
    </xdr:to>
    <xdr:pic>
      <xdr:nvPicPr>
        <xdr:cNvPr id="3" name="図形 2" descr="334A10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958850"/>
          <a:ext cx="3115310" cy="2250440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0</xdr:col>
      <xdr:colOff>266700</xdr:colOff>
      <xdr:row>14</xdr:row>
      <xdr:rowOff>504825</xdr:rowOff>
    </xdr:from>
    <xdr:to>
      <xdr:col>5</xdr:col>
      <xdr:colOff>367665</xdr:colOff>
      <xdr:row>28</xdr:row>
      <xdr:rowOff>148590</xdr:rowOff>
    </xdr:to>
    <xdr:pic>
      <xdr:nvPicPr>
        <xdr:cNvPr id="4" name="図形 3" descr="334A100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3514725"/>
          <a:ext cx="3192145" cy="2463165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0</xdr:col>
      <xdr:colOff>209550</xdr:colOff>
      <xdr:row>28</xdr:row>
      <xdr:rowOff>525780</xdr:rowOff>
    </xdr:from>
    <xdr:to>
      <xdr:col>5</xdr:col>
      <xdr:colOff>392430</xdr:colOff>
      <xdr:row>43</xdr:row>
      <xdr:rowOff>75565</xdr:rowOff>
    </xdr:to>
    <xdr:pic>
      <xdr:nvPicPr>
        <xdr:cNvPr id="5" name="図形 4" descr="334A100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6355080"/>
          <a:ext cx="3270250" cy="2502535"/>
        </a:xfrm>
        <a:prstGeom prst="rect">
          <a:avLst/>
        </a:prstGeom>
        <a:effectLst>
          <a:softEdge rad="317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5215" name="Line 1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>
          <a:spLocks noChangeShapeType="1"/>
        </xdr:cNvSpPr>
      </xdr:nvSpPr>
      <xdr:spPr>
        <a:xfrm>
          <a:off x="3496310" y="782574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>
        <a:xfrm>
          <a:off x="3496310" y="782574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>
        <a:xfrm>
          <a:off x="0" y="620458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>
        <a:xfrm>
          <a:off x="0" y="1080325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>
        <a:xfrm>
          <a:off x="0" y="516064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1051560</xdr:colOff>
      <xdr:row>38</xdr:row>
      <xdr:rowOff>274320</xdr:rowOff>
    </xdr:from>
    <xdr:to>
      <xdr:col>4</xdr:col>
      <xdr:colOff>68580</xdr:colOff>
      <xdr:row>40</xdr:row>
      <xdr:rowOff>83820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BFEDEE6-4207-48A4-9A2E-7D1C1C6EF965}"/>
            </a:ext>
          </a:extLst>
        </xdr:cNvPr>
        <xdr:cNvSpPr/>
      </xdr:nvSpPr>
      <xdr:spPr bwMode="auto">
        <a:xfrm>
          <a:off x="3413760" y="9105900"/>
          <a:ext cx="434340" cy="4191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6350</xdr:rowOff>
    </xdr:from>
    <xdr:to>
      <xdr:col>5</xdr:col>
      <xdr:colOff>330835</xdr:colOff>
      <xdr:row>14</xdr:row>
      <xdr:rowOff>199390</xdr:rowOff>
    </xdr:to>
    <xdr:pic>
      <xdr:nvPicPr>
        <xdr:cNvPr id="2" name="図形 1" descr="334A10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958850"/>
          <a:ext cx="3115310" cy="2250440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0</xdr:col>
      <xdr:colOff>266700</xdr:colOff>
      <xdr:row>14</xdr:row>
      <xdr:rowOff>504825</xdr:rowOff>
    </xdr:from>
    <xdr:to>
      <xdr:col>5</xdr:col>
      <xdr:colOff>369570</xdr:colOff>
      <xdr:row>28</xdr:row>
      <xdr:rowOff>148590</xdr:rowOff>
    </xdr:to>
    <xdr:pic>
      <xdr:nvPicPr>
        <xdr:cNvPr id="3" name="図形 2" descr="334A100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3514725"/>
          <a:ext cx="3192145" cy="2463165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0</xdr:col>
      <xdr:colOff>209550</xdr:colOff>
      <xdr:row>28</xdr:row>
      <xdr:rowOff>525780</xdr:rowOff>
    </xdr:from>
    <xdr:to>
      <xdr:col>5</xdr:col>
      <xdr:colOff>390525</xdr:colOff>
      <xdr:row>43</xdr:row>
      <xdr:rowOff>75565</xdr:rowOff>
    </xdr:to>
    <xdr:pic>
      <xdr:nvPicPr>
        <xdr:cNvPr id="4" name="図形 3" descr="334A100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6355080"/>
          <a:ext cx="3270250" cy="2502535"/>
        </a:xfrm>
        <a:prstGeom prst="rect">
          <a:avLst/>
        </a:prstGeom>
        <a:effectLst>
          <a:softEdge rad="317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>
        <a:xfrm>
          <a:off x="3496310" y="782574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>
        <a:xfrm>
          <a:off x="3496310" y="782574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775DEB9-DC15-4672-AAA4-822D38DD30AC}"/>
            </a:ext>
          </a:extLst>
        </xdr:cNvPr>
        <xdr:cNvSpPr>
          <a:spLocks noChangeShapeType="1"/>
        </xdr:cNvSpPr>
      </xdr:nvSpPr>
      <xdr:spPr>
        <a:xfrm>
          <a:off x="3147060" y="785622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E6844B0-8955-4D42-AE76-CB05B1A55F2F}"/>
            </a:ext>
          </a:extLst>
        </xdr:cNvPr>
        <xdr:cNvSpPr>
          <a:spLocks noChangeShapeType="1"/>
        </xdr:cNvSpPr>
      </xdr:nvSpPr>
      <xdr:spPr>
        <a:xfrm>
          <a:off x="3147060" y="785622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siyad@outlook.jp?subject=&#12362;&#25345;&#12385;&#24112;&#12426;&#27880;&#25991;&#26360;" TargetMode="External"/><Relationship Id="rId1" Type="http://schemas.openxmlformats.org/officeDocument/2006/relationships/hyperlink" Target="mailto:susiyad@outlook.jp?subject=&#12362;&#25345;&#12385;&#24112;&#12426;&#27880;&#25991;&#26360;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siyad@outlook.jp?subject=&#12362;&#25345;&#12385;&#24112;&#12426;&#27880;&#25991;&#26360;" TargetMode="External"/><Relationship Id="rId1" Type="http://schemas.openxmlformats.org/officeDocument/2006/relationships/hyperlink" Target="mailto:susiyad@outlook.jp?subject=&#12362;&#25345;&#12385;&#24112;&#12426;&#27880;&#25991;&#26360;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siyad@outlook.jp?subject=&#12362;&#25345;&#12385;&#24112;&#12426;&#27880;&#25991;&#26360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usiyad@outlook.jp?subject=&#12362;&#25345;&#12385;&#24112;&#12426;&#27880;&#25991;&#26360;" TargetMode="External"/><Relationship Id="rId1" Type="http://schemas.openxmlformats.org/officeDocument/2006/relationships/hyperlink" Target="mailto:susiyad@outlook.jp?subject=&#12362;&#25345;&#12385;&#24112;&#12426;&#27880;&#25991;&#26360;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usiyad@outlook.jp?subject=&#12362;&#25345;&#12385;&#24112;&#12426;&#27880;&#25991;&#26360;" TargetMode="External"/><Relationship Id="rId1" Type="http://schemas.openxmlformats.org/officeDocument/2006/relationships/hyperlink" Target="mailto:susiyad@outlook.jp?subject=&#12362;&#25345;&#12385;&#24112;&#12426;&#27880;&#25991;&#26360;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usiyad@outlook.jp?subject=&#12362;&#25345;&#12385;&#24112;&#12426;&#27880;&#25991;&#26360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46"/>
  <sheetViews>
    <sheetView view="pageBreakPreview" zoomScale="60" zoomScaleNormal="100" workbookViewId="0">
      <selection sqref="A1:D2"/>
    </sheetView>
  </sheetViews>
  <sheetFormatPr defaultColWidth="9" defaultRowHeight="13.2"/>
  <cols>
    <col min="1" max="1" width="21.109375" customWidth="1"/>
    <col min="2" max="3" width="6.6640625" customWidth="1"/>
    <col min="4" max="4" width="20.6640625" customWidth="1"/>
    <col min="5" max="5" width="6.6640625" customWidth="1"/>
    <col min="6" max="6" width="6.33203125" customWidth="1"/>
    <col min="7" max="7" width="20.33203125" customWidth="1"/>
    <col min="8" max="9" width="6.6640625" customWidth="1"/>
    <col min="10" max="17" width="7.33203125" customWidth="1"/>
    <col min="18" max="18" width="9.44140625" customWidth="1"/>
    <col min="19" max="19" width="7.33203125" customWidth="1"/>
    <col min="20" max="20" width="9.44140625" customWidth="1"/>
  </cols>
  <sheetData>
    <row r="1" spans="1:20" ht="12" customHeight="1">
      <c r="A1" s="106" t="s">
        <v>0</v>
      </c>
      <c r="B1" s="106"/>
      <c r="C1" s="106"/>
      <c r="D1" s="106"/>
      <c r="E1" s="104" t="s">
        <v>1</v>
      </c>
      <c r="F1" s="105"/>
      <c r="G1" s="105"/>
      <c r="H1" s="105"/>
      <c r="I1" s="105"/>
      <c r="J1" s="114" t="s">
        <v>2</v>
      </c>
      <c r="K1" s="114"/>
      <c r="L1" s="114"/>
      <c r="M1" s="114"/>
      <c r="N1" s="114"/>
      <c r="O1" s="114"/>
      <c r="P1" s="114"/>
    </row>
    <row r="2" spans="1:20" ht="10.199999999999999" customHeight="1" thickBot="1">
      <c r="A2" s="106"/>
      <c r="B2" s="106"/>
      <c r="C2" s="106"/>
      <c r="D2" s="106"/>
      <c r="E2" s="105"/>
      <c r="F2" s="105"/>
      <c r="G2" s="105"/>
      <c r="H2" s="105"/>
      <c r="I2" s="105"/>
      <c r="J2" s="114"/>
      <c r="K2" s="114"/>
      <c r="L2" s="114"/>
      <c r="M2" s="114"/>
      <c r="N2" s="114"/>
      <c r="O2" s="114"/>
      <c r="P2" s="114"/>
    </row>
    <row r="3" spans="1:20">
      <c r="A3" s="74" t="s">
        <v>3</v>
      </c>
      <c r="B3" s="118" t="s">
        <v>4</v>
      </c>
      <c r="C3" s="118"/>
      <c r="D3" s="75" t="s">
        <v>5</v>
      </c>
      <c r="E3" s="118" t="s">
        <v>4</v>
      </c>
      <c r="F3" s="118"/>
      <c r="G3" s="75" t="s">
        <v>6</v>
      </c>
      <c r="H3" s="118" t="s">
        <v>4</v>
      </c>
      <c r="I3" s="119"/>
      <c r="J3" s="124" t="s">
        <v>232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9.2" customHeight="1" thickBot="1">
      <c r="A4" s="76" t="s">
        <v>8</v>
      </c>
      <c r="B4" s="41" t="s">
        <v>9</v>
      </c>
      <c r="C4" s="41" t="s">
        <v>10</v>
      </c>
      <c r="D4" s="41" t="s">
        <v>8</v>
      </c>
      <c r="E4" s="41" t="s">
        <v>9</v>
      </c>
      <c r="F4" s="41" t="s">
        <v>10</v>
      </c>
      <c r="G4" s="41" t="s">
        <v>8</v>
      </c>
      <c r="H4" s="41" t="s">
        <v>9</v>
      </c>
      <c r="I4" s="77" t="s">
        <v>10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19.2" customHeight="1">
      <c r="A5" s="78" t="s">
        <v>11</v>
      </c>
      <c r="B5" s="43"/>
      <c r="C5" s="92"/>
      <c r="D5" s="42" t="s">
        <v>46</v>
      </c>
      <c r="E5" s="43"/>
      <c r="F5" s="92"/>
      <c r="G5" s="42" t="s">
        <v>34</v>
      </c>
      <c r="H5" s="43"/>
      <c r="I5" s="93"/>
      <c r="J5" s="54" t="s">
        <v>14</v>
      </c>
      <c r="K5" s="55" t="s">
        <v>15</v>
      </c>
      <c r="L5" s="55" t="s">
        <v>16</v>
      </c>
      <c r="M5" s="55" t="s">
        <v>17</v>
      </c>
      <c r="N5" s="55" t="s">
        <v>18</v>
      </c>
      <c r="O5" s="55" t="s">
        <v>19</v>
      </c>
      <c r="P5" s="55" t="s">
        <v>20</v>
      </c>
      <c r="Q5" s="62" t="s">
        <v>21</v>
      </c>
      <c r="R5" s="63" t="s">
        <v>22</v>
      </c>
      <c r="S5" s="64" t="s">
        <v>23</v>
      </c>
      <c r="T5" s="63" t="s">
        <v>24</v>
      </c>
    </row>
    <row r="6" spans="1:20" ht="19.2" customHeight="1" thickBot="1">
      <c r="A6" s="78" t="s">
        <v>25</v>
      </c>
      <c r="B6" s="43"/>
      <c r="C6" s="92"/>
      <c r="D6" s="42" t="s">
        <v>26</v>
      </c>
      <c r="E6" s="43"/>
      <c r="F6" s="92"/>
      <c r="G6" s="42" t="s">
        <v>27</v>
      </c>
      <c r="H6" s="43"/>
      <c r="I6" s="93"/>
      <c r="J6" s="56">
        <f>SUM(B5:C25)*110</f>
        <v>0</v>
      </c>
      <c r="K6" s="57">
        <f>SUM(E5:F29)*165</f>
        <v>0</v>
      </c>
      <c r="L6" s="57">
        <f>SUM(H5:I25)*220</f>
        <v>0</v>
      </c>
      <c r="M6" s="57">
        <f>SUM(H27:I35)*275</f>
        <v>0</v>
      </c>
      <c r="N6" s="57">
        <f>SUM(B27:C37)*330</f>
        <v>0</v>
      </c>
      <c r="O6" s="57">
        <f>SUM(E31:F33)*550</f>
        <v>0</v>
      </c>
      <c r="P6" s="57">
        <f>SUM(E35:F37)*880</f>
        <v>0</v>
      </c>
      <c r="Q6" s="65">
        <f>SUM(H37:I37)*1100</f>
        <v>0</v>
      </c>
      <c r="R6" s="66">
        <f>SUM(J6:Q6)</f>
        <v>0</v>
      </c>
      <c r="S6" s="67">
        <f>T6-R6</f>
        <v>0</v>
      </c>
      <c r="T6" s="68">
        <f>R6*1.08</f>
        <v>0</v>
      </c>
    </row>
    <row r="7" spans="1:20" ht="19.2" customHeight="1">
      <c r="A7" s="79" t="s">
        <v>28</v>
      </c>
      <c r="B7" s="43"/>
      <c r="C7" s="92"/>
      <c r="D7" s="42" t="s">
        <v>52</v>
      </c>
      <c r="E7" s="43"/>
      <c r="F7" s="92"/>
      <c r="G7" s="42" t="s">
        <v>13</v>
      </c>
      <c r="H7" s="43"/>
      <c r="I7" s="93"/>
      <c r="J7" s="54" t="s">
        <v>14</v>
      </c>
      <c r="K7" s="55" t="s">
        <v>15</v>
      </c>
      <c r="L7" s="55" t="s">
        <v>16</v>
      </c>
      <c r="M7" s="55" t="s">
        <v>17</v>
      </c>
      <c r="N7" s="55" t="s">
        <v>18</v>
      </c>
      <c r="O7" s="55" t="s">
        <v>19</v>
      </c>
      <c r="P7" s="55" t="s">
        <v>20</v>
      </c>
      <c r="Q7" s="62" t="s">
        <v>21</v>
      </c>
      <c r="R7" s="122" t="s">
        <v>31</v>
      </c>
      <c r="S7" s="123"/>
    </row>
    <row r="8" spans="1:20" ht="19.2" customHeight="1" thickBot="1">
      <c r="A8" s="78" t="s">
        <v>32</v>
      </c>
      <c r="B8" s="43"/>
      <c r="C8" s="92"/>
      <c r="D8" s="42" t="s">
        <v>12</v>
      </c>
      <c r="E8" s="43"/>
      <c r="F8" s="92"/>
      <c r="G8" s="42" t="s">
        <v>30</v>
      </c>
      <c r="H8" s="43"/>
      <c r="I8" s="93"/>
      <c r="J8" s="58">
        <f>SUM(B5:C25)</f>
        <v>0</v>
      </c>
      <c r="K8" s="59">
        <f>SUM(E5:F29)</f>
        <v>0</v>
      </c>
      <c r="L8" s="59">
        <f>SUM(H4:I25)</f>
        <v>0</v>
      </c>
      <c r="M8" s="59">
        <f>SUM(H27:I35)</f>
        <v>0</v>
      </c>
      <c r="N8" s="59">
        <f>SUM(B27:C37)</f>
        <v>0</v>
      </c>
      <c r="O8" s="59">
        <f>SUM(E31:F33)</f>
        <v>0</v>
      </c>
      <c r="P8" s="59">
        <f>SUM(E35:F37)</f>
        <v>0</v>
      </c>
      <c r="Q8" s="69">
        <f>SUM(H37:I37)</f>
        <v>0</v>
      </c>
      <c r="R8" s="70">
        <f>SUM(J8:Q8)</f>
        <v>0</v>
      </c>
      <c r="S8" s="71" t="s">
        <v>35</v>
      </c>
    </row>
    <row r="9" spans="1:20" ht="19.2" customHeight="1">
      <c r="A9" s="78" t="s">
        <v>36</v>
      </c>
      <c r="B9" s="43"/>
      <c r="C9" s="92"/>
      <c r="D9" s="42" t="s">
        <v>49</v>
      </c>
      <c r="E9" s="43"/>
      <c r="F9" s="92"/>
      <c r="G9" s="42" t="s">
        <v>221</v>
      </c>
      <c r="H9" s="43"/>
      <c r="I9" s="93"/>
    </row>
    <row r="10" spans="1:20" ht="19.2" customHeight="1">
      <c r="A10" s="78" t="s">
        <v>39</v>
      </c>
      <c r="B10" s="43"/>
      <c r="C10" s="92"/>
      <c r="D10" s="42" t="s">
        <v>40</v>
      </c>
      <c r="E10" s="43"/>
      <c r="F10" s="92"/>
      <c r="G10" s="42" t="s">
        <v>38</v>
      </c>
      <c r="H10" s="43"/>
      <c r="I10" s="93"/>
    </row>
    <row r="11" spans="1:20" ht="19.2" customHeight="1">
      <c r="A11" s="78" t="s">
        <v>42</v>
      </c>
      <c r="B11" s="43"/>
      <c r="C11" s="92"/>
      <c r="D11" s="42" t="s">
        <v>33</v>
      </c>
      <c r="E11" s="43"/>
      <c r="F11" s="92"/>
      <c r="G11" s="42" t="s">
        <v>41</v>
      </c>
      <c r="H11" s="43"/>
      <c r="I11" s="93"/>
    </row>
    <row r="12" spans="1:20" ht="19.2" customHeight="1">
      <c r="A12" s="78" t="s">
        <v>45</v>
      </c>
      <c r="B12" s="43"/>
      <c r="C12" s="92"/>
      <c r="D12" s="44" t="s">
        <v>37</v>
      </c>
      <c r="E12" s="43"/>
      <c r="F12" s="92"/>
      <c r="G12" s="42" t="s">
        <v>44</v>
      </c>
      <c r="H12" s="43"/>
      <c r="I12" s="93"/>
    </row>
    <row r="13" spans="1:20" ht="19.2" customHeight="1">
      <c r="A13" s="78" t="s">
        <v>48</v>
      </c>
      <c r="B13" s="43"/>
      <c r="C13" s="92"/>
      <c r="D13" s="42" t="s">
        <v>61</v>
      </c>
      <c r="E13" s="43"/>
      <c r="F13" s="92"/>
      <c r="G13" s="42" t="s">
        <v>58</v>
      </c>
      <c r="H13" s="92"/>
      <c r="I13" s="93"/>
    </row>
    <row r="14" spans="1:20" ht="19.2" customHeight="1">
      <c r="A14" s="78" t="s">
        <v>51</v>
      </c>
      <c r="B14" s="43"/>
      <c r="C14" s="92"/>
      <c r="D14" s="42" t="s">
        <v>29</v>
      </c>
      <c r="E14" s="43"/>
      <c r="F14" s="92"/>
      <c r="G14" s="42" t="s">
        <v>60</v>
      </c>
      <c r="H14" s="92"/>
      <c r="I14" s="93"/>
    </row>
    <row r="15" spans="1:20" ht="19.2" customHeight="1">
      <c r="A15" s="78" t="s">
        <v>54</v>
      </c>
      <c r="B15" s="43"/>
      <c r="C15" s="92"/>
      <c r="D15" s="42" t="s">
        <v>43</v>
      </c>
      <c r="E15" s="43"/>
      <c r="F15" s="92"/>
      <c r="G15" s="42" t="s">
        <v>62</v>
      </c>
      <c r="H15" s="92"/>
      <c r="I15" s="80"/>
    </row>
    <row r="16" spans="1:20" ht="19.2" customHeight="1">
      <c r="A16" s="78" t="s">
        <v>56</v>
      </c>
      <c r="B16" s="43"/>
      <c r="C16" s="92"/>
      <c r="D16" s="42" t="s">
        <v>59</v>
      </c>
      <c r="E16" s="43"/>
      <c r="F16" s="92"/>
      <c r="G16" s="42" t="s">
        <v>65</v>
      </c>
      <c r="H16" s="46"/>
      <c r="I16" s="80"/>
    </row>
    <row r="17" spans="1:10" ht="19.2" customHeight="1">
      <c r="A17" s="78" t="s">
        <v>287</v>
      </c>
      <c r="B17" s="43"/>
      <c r="C17" s="92"/>
      <c r="D17" s="42" t="s">
        <v>57</v>
      </c>
      <c r="E17" s="43"/>
      <c r="F17" s="46"/>
      <c r="G17" s="42" t="s">
        <v>67</v>
      </c>
      <c r="H17" s="46"/>
      <c r="I17" s="80"/>
    </row>
    <row r="18" spans="1:10" ht="19.2" customHeight="1">
      <c r="A18" s="78" t="s">
        <v>288</v>
      </c>
      <c r="B18" s="43"/>
      <c r="C18" s="92"/>
      <c r="D18" s="42" t="s">
        <v>66</v>
      </c>
      <c r="E18" s="43"/>
      <c r="F18" s="92"/>
      <c r="G18" s="42" t="s">
        <v>70</v>
      </c>
      <c r="H18" s="46"/>
      <c r="I18" s="80"/>
    </row>
    <row r="19" spans="1:10" ht="19.2" customHeight="1">
      <c r="A19" s="78" t="s">
        <v>63</v>
      </c>
      <c r="B19" s="43"/>
      <c r="C19" s="92"/>
      <c r="D19" s="42" t="s">
        <v>69</v>
      </c>
      <c r="E19" s="43"/>
      <c r="F19" s="92"/>
      <c r="G19" s="42" t="s">
        <v>73</v>
      </c>
      <c r="H19" s="46"/>
      <c r="I19" s="80"/>
    </row>
    <row r="20" spans="1:10" ht="19.2" customHeight="1">
      <c r="A20" s="78" t="s">
        <v>289</v>
      </c>
      <c r="B20" s="43"/>
      <c r="C20" s="92"/>
      <c r="D20" s="42" t="s">
        <v>64</v>
      </c>
      <c r="E20" s="43"/>
      <c r="F20" s="92"/>
      <c r="G20" s="42" t="s">
        <v>76</v>
      </c>
      <c r="H20" s="46"/>
      <c r="I20" s="80"/>
    </row>
    <row r="21" spans="1:10" ht="19.2" customHeight="1">
      <c r="A21" s="78" t="s">
        <v>68</v>
      </c>
      <c r="B21" s="43"/>
      <c r="C21" s="92"/>
      <c r="D21" s="42" t="s">
        <v>72</v>
      </c>
      <c r="E21" s="46"/>
      <c r="F21" s="92"/>
      <c r="G21" s="42" t="s">
        <v>78</v>
      </c>
      <c r="H21" s="46"/>
      <c r="I21" s="80"/>
    </row>
    <row r="22" spans="1:10" ht="19.2" customHeight="1">
      <c r="A22" s="78" t="s">
        <v>71</v>
      </c>
      <c r="B22" s="43"/>
      <c r="C22" s="92"/>
      <c r="D22" s="42" t="s">
        <v>75</v>
      </c>
      <c r="E22" s="43"/>
      <c r="F22" s="92"/>
      <c r="G22" s="42" t="s">
        <v>80</v>
      </c>
      <c r="H22" s="46"/>
      <c r="I22" s="80"/>
    </row>
    <row r="23" spans="1:10" ht="19.2" customHeight="1">
      <c r="A23" s="78" t="s">
        <v>74</v>
      </c>
      <c r="B23" s="43"/>
      <c r="C23" s="92"/>
      <c r="D23" s="49" t="s">
        <v>77</v>
      </c>
      <c r="E23" s="43"/>
      <c r="F23" s="92"/>
      <c r="G23" s="42" t="s">
        <v>82</v>
      </c>
      <c r="H23" s="46"/>
      <c r="I23" s="80"/>
    </row>
    <row r="24" spans="1:10" ht="19.2" customHeight="1">
      <c r="A24" s="78" t="s">
        <v>231</v>
      </c>
      <c r="B24" s="43"/>
      <c r="C24" s="92"/>
      <c r="D24" s="42" t="s">
        <v>79</v>
      </c>
      <c r="E24" s="46"/>
      <c r="F24" s="92"/>
      <c r="G24" s="42" t="s">
        <v>85</v>
      </c>
      <c r="H24" s="46"/>
      <c r="I24" s="80"/>
    </row>
    <row r="25" spans="1:10" ht="19.2" customHeight="1">
      <c r="A25" s="81"/>
      <c r="B25" s="48"/>
      <c r="C25" s="48"/>
      <c r="D25" s="42" t="s">
        <v>81</v>
      </c>
      <c r="E25" s="46"/>
      <c r="F25" s="92"/>
      <c r="G25" s="47"/>
      <c r="H25" s="48"/>
      <c r="I25" s="83"/>
    </row>
    <row r="26" spans="1:10" ht="19.2" customHeight="1">
      <c r="A26" s="82" t="s">
        <v>83</v>
      </c>
      <c r="B26" s="120" t="s">
        <v>4</v>
      </c>
      <c r="C26" s="120"/>
      <c r="D26" s="42" t="s">
        <v>84</v>
      </c>
      <c r="E26" s="43"/>
      <c r="F26" s="92"/>
      <c r="G26" s="40" t="s">
        <v>93</v>
      </c>
      <c r="H26" s="120" t="s">
        <v>4</v>
      </c>
      <c r="I26" s="121"/>
    </row>
    <row r="27" spans="1:10" ht="19.2" customHeight="1">
      <c r="A27" s="78" t="s">
        <v>86</v>
      </c>
      <c r="B27" s="43"/>
      <c r="C27" s="46"/>
      <c r="D27" s="42" t="s">
        <v>87</v>
      </c>
      <c r="E27" s="46"/>
      <c r="F27" s="92"/>
      <c r="G27" s="42" t="s">
        <v>47</v>
      </c>
      <c r="H27" s="43"/>
      <c r="I27" s="93"/>
    </row>
    <row r="28" spans="1:10" ht="19.2" customHeight="1">
      <c r="A28" s="78" t="s">
        <v>88</v>
      </c>
      <c r="B28" s="43"/>
      <c r="C28" s="46"/>
      <c r="D28" s="42" t="s">
        <v>89</v>
      </c>
      <c r="E28" s="46"/>
      <c r="F28" s="92"/>
      <c r="G28" s="45" t="s">
        <v>50</v>
      </c>
      <c r="H28" s="43"/>
      <c r="I28" s="93"/>
    </row>
    <row r="29" spans="1:10" ht="19.2" customHeight="1">
      <c r="A29" s="78" t="s">
        <v>90</v>
      </c>
      <c r="B29" s="92"/>
      <c r="C29" s="92"/>
      <c r="D29" s="42"/>
      <c r="E29" s="46"/>
      <c r="F29" s="92"/>
      <c r="G29" s="42" t="s">
        <v>53</v>
      </c>
      <c r="H29" s="92"/>
      <c r="I29" s="93"/>
      <c r="J29" s="60"/>
    </row>
    <row r="30" spans="1:10" ht="19.2" customHeight="1">
      <c r="A30" s="78" t="s">
        <v>92</v>
      </c>
      <c r="B30" s="92"/>
      <c r="C30" s="92"/>
      <c r="D30" s="40" t="s">
        <v>91</v>
      </c>
      <c r="E30" s="120" t="s">
        <v>4</v>
      </c>
      <c r="F30" s="120"/>
      <c r="G30" s="42" t="s">
        <v>55</v>
      </c>
      <c r="H30" s="92"/>
      <c r="I30" s="93"/>
      <c r="J30" s="60"/>
    </row>
    <row r="31" spans="1:10" ht="19.2" customHeight="1">
      <c r="A31" s="84" t="s">
        <v>95</v>
      </c>
      <c r="B31" s="92"/>
      <c r="C31" s="92"/>
      <c r="D31" s="42" t="s">
        <v>94</v>
      </c>
      <c r="E31" s="92"/>
      <c r="F31" s="92"/>
      <c r="G31" s="42" t="s">
        <v>96</v>
      </c>
      <c r="H31" s="43"/>
      <c r="I31" s="80"/>
      <c r="J31" s="60"/>
    </row>
    <row r="32" spans="1:10" ht="19.2" customHeight="1">
      <c r="A32" s="78" t="s">
        <v>98</v>
      </c>
      <c r="B32" s="92"/>
      <c r="C32" s="92"/>
      <c r="D32" s="42" t="s">
        <v>97</v>
      </c>
      <c r="E32" s="92"/>
      <c r="F32" s="92"/>
      <c r="G32" s="42" t="s">
        <v>99</v>
      </c>
      <c r="H32" s="43"/>
      <c r="I32" s="80"/>
      <c r="J32" s="61"/>
    </row>
    <row r="33" spans="1:15" ht="19.2" customHeight="1">
      <c r="A33" s="78" t="s">
        <v>101</v>
      </c>
      <c r="B33" s="92"/>
      <c r="C33" s="92"/>
      <c r="D33" s="42"/>
      <c r="E33" s="92"/>
      <c r="F33" s="92"/>
      <c r="G33" s="42" t="s">
        <v>247</v>
      </c>
      <c r="H33" s="46"/>
      <c r="I33" s="80"/>
    </row>
    <row r="34" spans="1:15" ht="19.2" customHeight="1">
      <c r="A34" s="78" t="s">
        <v>103</v>
      </c>
      <c r="B34" s="50"/>
      <c r="C34" s="46"/>
      <c r="D34" s="40" t="s">
        <v>100</v>
      </c>
      <c r="E34" s="120" t="s">
        <v>4</v>
      </c>
      <c r="F34" s="120"/>
      <c r="G34" s="42"/>
      <c r="H34" s="92"/>
      <c r="I34" s="93"/>
    </row>
    <row r="35" spans="1:15" ht="19.2" customHeight="1">
      <c r="A35" s="78" t="s">
        <v>104</v>
      </c>
      <c r="B35" s="50"/>
      <c r="C35" s="46"/>
      <c r="D35" s="42" t="s">
        <v>102</v>
      </c>
      <c r="E35" s="92"/>
      <c r="F35" s="46"/>
      <c r="G35" s="42"/>
      <c r="H35" s="92"/>
      <c r="I35" s="80"/>
    </row>
    <row r="36" spans="1:15" ht="19.2" customHeight="1">
      <c r="A36" s="78" t="s">
        <v>106</v>
      </c>
      <c r="B36" s="46"/>
      <c r="C36" s="46"/>
      <c r="D36" s="42"/>
      <c r="E36" s="92"/>
      <c r="F36" s="46"/>
      <c r="G36" s="40" t="s">
        <v>105</v>
      </c>
      <c r="H36" s="120" t="s">
        <v>4</v>
      </c>
      <c r="I36" s="121"/>
    </row>
    <row r="37" spans="1:15" ht="19.2" customHeight="1" thickBot="1">
      <c r="A37" s="85"/>
      <c r="B37" s="86"/>
      <c r="C37" s="86"/>
      <c r="D37" s="87"/>
      <c r="E37" s="88"/>
      <c r="F37" s="86"/>
      <c r="G37" s="87" t="s">
        <v>107</v>
      </c>
      <c r="H37" s="88"/>
      <c r="I37" s="89"/>
    </row>
    <row r="38" spans="1:15" ht="23.4" customHeight="1" thickBot="1">
      <c r="A38" s="133" t="s">
        <v>250</v>
      </c>
      <c r="B38" s="117"/>
      <c r="C38" s="117"/>
      <c r="D38" s="134"/>
      <c r="E38" s="133" t="s">
        <v>108</v>
      </c>
      <c r="F38" s="116"/>
      <c r="G38" s="117" t="s">
        <v>109</v>
      </c>
      <c r="H38" s="98"/>
      <c r="I38" s="116"/>
    </row>
    <row r="39" spans="1:15" ht="22.2" customHeight="1">
      <c r="A39" s="107" t="s">
        <v>110</v>
      </c>
      <c r="B39" s="100"/>
      <c r="C39" s="110"/>
      <c r="D39" s="111"/>
      <c r="E39" s="115" t="s">
        <v>111</v>
      </c>
      <c r="F39" s="116"/>
      <c r="G39" s="117" t="s">
        <v>112</v>
      </c>
      <c r="H39" s="98"/>
      <c r="I39" s="116"/>
    </row>
    <row r="40" spans="1:15" ht="22.8" customHeight="1">
      <c r="A40" s="108"/>
      <c r="B40" s="109"/>
      <c r="C40" s="112"/>
      <c r="D40" s="113"/>
      <c r="E40" s="115" t="s">
        <v>113</v>
      </c>
      <c r="F40" s="116"/>
      <c r="G40" s="32">
        <f>R8</f>
        <v>0</v>
      </c>
      <c r="H40" s="24" t="s">
        <v>35</v>
      </c>
      <c r="I40" s="33"/>
    </row>
    <row r="41" spans="1:15" ht="21.6" thickBot="1">
      <c r="A41" s="115" t="s">
        <v>114</v>
      </c>
      <c r="B41" s="116"/>
      <c r="C41" s="128"/>
      <c r="D41" s="129"/>
      <c r="E41" s="130" t="s">
        <v>115</v>
      </c>
      <c r="F41" s="131"/>
      <c r="G41" s="131"/>
      <c r="H41" s="131"/>
      <c r="I41" s="132"/>
    </row>
    <row r="42" spans="1:15" ht="21.6" thickBot="1">
      <c r="A42" s="51" t="s">
        <v>116</v>
      </c>
      <c r="B42" s="98" t="s">
        <v>222</v>
      </c>
      <c r="C42" s="99"/>
      <c r="D42" s="100"/>
      <c r="E42" s="101" t="s">
        <v>118</v>
      </c>
      <c r="F42" s="102"/>
      <c r="G42" s="102"/>
      <c r="H42" s="102"/>
      <c r="I42" s="103"/>
    </row>
    <row r="43" spans="1:15" ht="16.2">
      <c r="A43" s="52" t="s">
        <v>119</v>
      </c>
      <c r="B43" s="53"/>
      <c r="C43" s="135" t="s">
        <v>202</v>
      </c>
      <c r="D43" s="136"/>
      <c r="E43" s="136"/>
      <c r="F43" s="139" t="s">
        <v>120</v>
      </c>
      <c r="G43" s="140"/>
      <c r="H43" s="140"/>
      <c r="I43" s="141"/>
    </row>
    <row r="44" spans="1:15" ht="21.6" customHeight="1">
      <c r="A44" s="137" t="s">
        <v>218</v>
      </c>
      <c r="B44" s="149"/>
      <c r="C44" s="137" t="s">
        <v>220</v>
      </c>
      <c r="D44" s="138"/>
      <c r="E44" s="138"/>
      <c r="F44" s="142"/>
      <c r="G44" s="143"/>
      <c r="H44" s="143"/>
      <c r="I44" s="144"/>
      <c r="J44" s="147" t="s">
        <v>223</v>
      </c>
      <c r="K44" s="148"/>
      <c r="L44" s="148"/>
      <c r="M44" s="148"/>
      <c r="N44" s="148"/>
      <c r="O44" s="148"/>
    </row>
    <row r="45" spans="1:15" ht="21.6" customHeight="1" thickBot="1">
      <c r="A45" s="125" t="s">
        <v>219</v>
      </c>
      <c r="B45" s="126"/>
      <c r="C45" s="125" t="s">
        <v>219</v>
      </c>
      <c r="D45" s="127"/>
      <c r="E45" s="127"/>
      <c r="F45" s="125">
        <v>0.1</v>
      </c>
      <c r="G45" s="127"/>
      <c r="H45" s="127"/>
      <c r="I45" s="126"/>
      <c r="J45" s="147"/>
      <c r="K45" s="148"/>
      <c r="L45" s="148"/>
      <c r="M45" s="148"/>
      <c r="N45" s="148"/>
      <c r="O45" s="148"/>
    </row>
    <row r="46" spans="1:15" ht="22.8" customHeight="1" thickBot="1">
      <c r="A46" s="145" t="s">
        <v>203</v>
      </c>
      <c r="B46" s="146"/>
      <c r="C46" s="90"/>
      <c r="D46" s="91"/>
      <c r="E46" s="145" t="s">
        <v>121</v>
      </c>
      <c r="F46" s="150"/>
      <c r="G46" s="151"/>
      <c r="H46" s="151"/>
      <c r="I46" s="152"/>
    </row>
  </sheetData>
  <sortState xmlns:xlrd2="http://schemas.microsoft.com/office/spreadsheetml/2017/richdata2" ref="D18:D20">
    <sortCondition ref="D18:D20"/>
  </sortState>
  <mergeCells count="38">
    <mergeCell ref="A46:B46"/>
    <mergeCell ref="J44:O45"/>
    <mergeCell ref="A44:B44"/>
    <mergeCell ref="E46:F46"/>
    <mergeCell ref="G46:I46"/>
    <mergeCell ref="R7:S7"/>
    <mergeCell ref="J3:T4"/>
    <mergeCell ref="A45:B45"/>
    <mergeCell ref="C45:E45"/>
    <mergeCell ref="F45:I45"/>
    <mergeCell ref="A41:B41"/>
    <mergeCell ref="C41:D41"/>
    <mergeCell ref="E41:I41"/>
    <mergeCell ref="H36:I36"/>
    <mergeCell ref="A38:D38"/>
    <mergeCell ref="E38:F38"/>
    <mergeCell ref="G38:I38"/>
    <mergeCell ref="C43:E43"/>
    <mergeCell ref="C44:E44"/>
    <mergeCell ref="F43:I43"/>
    <mergeCell ref="F44:I44"/>
    <mergeCell ref="J1:P2"/>
    <mergeCell ref="E39:F39"/>
    <mergeCell ref="G39:I39"/>
    <mergeCell ref="E40:F40"/>
    <mergeCell ref="B3:C3"/>
    <mergeCell ref="E3:F3"/>
    <mergeCell ref="H3:I3"/>
    <mergeCell ref="B26:C26"/>
    <mergeCell ref="H26:I26"/>
    <mergeCell ref="E30:F30"/>
    <mergeCell ref="E34:F34"/>
    <mergeCell ref="B42:D42"/>
    <mergeCell ref="E42:I42"/>
    <mergeCell ref="E1:I2"/>
    <mergeCell ref="A1:D2"/>
    <mergeCell ref="A39:B40"/>
    <mergeCell ref="C39:D40"/>
  </mergeCells>
  <phoneticPr fontId="37"/>
  <hyperlinks>
    <hyperlink ref="E1:I2" r:id="rId1" display="　※ susiyad@outlook.jpへメール" xr:uid="{00000000-0004-0000-0000-000000000000}"/>
    <hyperlink ref="E41:I41" r:id="rId2" display="※susiyad@outlook.jpへメール" xr:uid="{00000000-0004-0000-0000-000001000000}"/>
  </hyperlinks>
  <pageMargins left="0" right="0" top="0" bottom="0" header="0" footer="0"/>
  <pageSetup paperSize="9" scale="9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"/>
  <sheetViews>
    <sheetView view="pageBreakPreview" zoomScale="60" zoomScaleNormal="100" workbookViewId="0"/>
  </sheetViews>
  <sheetFormatPr defaultColWidth="8.109375" defaultRowHeight="13.2"/>
  <cols>
    <col min="1" max="1" width="8.109375" customWidth="1"/>
    <col min="15" max="15" width="10.44140625" customWidth="1"/>
  </cols>
  <sheetData>
    <row r="1" spans="1:12" ht="28.2">
      <c r="A1" s="29" t="s">
        <v>122</v>
      </c>
      <c r="G1" s="205" t="s">
        <v>115</v>
      </c>
      <c r="H1" s="205"/>
      <c r="I1" s="205"/>
      <c r="J1" s="205"/>
      <c r="K1" s="205"/>
      <c r="L1" s="205"/>
    </row>
    <row r="2" spans="1:12" ht="46.8">
      <c r="A2" s="200" t="s">
        <v>123</v>
      </c>
      <c r="B2" s="200"/>
      <c r="C2" s="200"/>
      <c r="D2" s="200"/>
      <c r="E2" s="200"/>
      <c r="F2" s="200"/>
      <c r="G2" s="206" t="s">
        <v>124</v>
      </c>
      <c r="H2" s="206"/>
      <c r="I2" s="206"/>
      <c r="J2" s="206"/>
      <c r="K2" s="206"/>
      <c r="L2" s="206"/>
    </row>
    <row r="3" spans="1:12">
      <c r="H3" s="160" t="s">
        <v>123</v>
      </c>
      <c r="I3" s="160"/>
      <c r="J3" s="160"/>
      <c r="K3" s="199" t="s">
        <v>4</v>
      </c>
      <c r="L3" s="199"/>
    </row>
    <row r="4" spans="1:12">
      <c r="H4" s="160"/>
      <c r="I4" s="160"/>
      <c r="J4" s="160"/>
      <c r="K4" s="36" t="s">
        <v>125</v>
      </c>
      <c r="L4" s="36" t="s">
        <v>10</v>
      </c>
    </row>
    <row r="5" spans="1:12">
      <c r="H5" s="155" t="s">
        <v>126</v>
      </c>
      <c r="I5" s="155" t="s">
        <v>233</v>
      </c>
      <c r="J5" s="155"/>
      <c r="K5" s="184"/>
      <c r="L5" s="184"/>
    </row>
    <row r="6" spans="1:12">
      <c r="H6" s="155"/>
      <c r="I6" s="155"/>
      <c r="J6" s="155"/>
      <c r="K6" s="184"/>
      <c r="L6" s="184"/>
    </row>
    <row r="7" spans="1:12">
      <c r="H7" s="155" t="s">
        <v>127</v>
      </c>
      <c r="I7" s="155" t="s">
        <v>234</v>
      </c>
      <c r="J7" s="155"/>
      <c r="K7" s="184"/>
      <c r="L7" s="184"/>
    </row>
    <row r="8" spans="1:12">
      <c r="H8" s="155"/>
      <c r="I8" s="155"/>
      <c r="J8" s="155"/>
      <c r="K8" s="184"/>
      <c r="L8" s="184"/>
    </row>
    <row r="9" spans="1:12">
      <c r="H9" s="155" t="s">
        <v>128</v>
      </c>
      <c r="I9" s="155" t="s">
        <v>235</v>
      </c>
      <c r="J9" s="155"/>
      <c r="K9" s="184"/>
      <c r="L9" s="184"/>
    </row>
    <row r="10" spans="1:12">
      <c r="H10" s="155"/>
      <c r="I10" s="155"/>
      <c r="J10" s="155"/>
      <c r="K10" s="184"/>
      <c r="L10" s="184"/>
    </row>
    <row r="11" spans="1:12">
      <c r="H11" s="155" t="s">
        <v>129</v>
      </c>
      <c r="I11" s="155" t="s">
        <v>236</v>
      </c>
      <c r="J11" s="155"/>
      <c r="K11" s="184"/>
      <c r="L11" s="184"/>
    </row>
    <row r="12" spans="1:12">
      <c r="H12" s="155"/>
      <c r="I12" s="155"/>
      <c r="J12" s="155"/>
      <c r="K12" s="184"/>
      <c r="L12" s="184"/>
    </row>
    <row r="13" spans="1:12">
      <c r="H13" s="155" t="s">
        <v>130</v>
      </c>
      <c r="I13" s="155" t="s">
        <v>237</v>
      </c>
      <c r="J13" s="155"/>
      <c r="K13" s="184"/>
      <c r="L13" s="184"/>
    </row>
    <row r="14" spans="1:12">
      <c r="H14" s="155"/>
      <c r="I14" s="155"/>
      <c r="J14" s="155"/>
      <c r="K14" s="184"/>
      <c r="L14" s="184"/>
    </row>
    <row r="15" spans="1:12" ht="46.8">
      <c r="A15" s="200" t="s">
        <v>131</v>
      </c>
      <c r="B15" s="200"/>
      <c r="C15" s="200"/>
      <c r="D15" s="200"/>
      <c r="E15" s="200"/>
      <c r="F15" s="200"/>
      <c r="G15" s="206" t="s">
        <v>132</v>
      </c>
      <c r="H15" s="206"/>
      <c r="I15" s="206"/>
      <c r="J15" s="206"/>
      <c r="K15" s="206"/>
      <c r="L15" s="206"/>
    </row>
    <row r="16" spans="1:12">
      <c r="H16" s="160" t="s">
        <v>131</v>
      </c>
      <c r="I16" s="160"/>
      <c r="J16" s="160"/>
      <c r="K16" s="199" t="s">
        <v>4</v>
      </c>
      <c r="L16" s="199"/>
    </row>
    <row r="17" spans="1:12">
      <c r="H17" s="160"/>
      <c r="I17" s="160"/>
      <c r="J17" s="160"/>
      <c r="K17" s="36" t="s">
        <v>125</v>
      </c>
      <c r="L17" s="36" t="s">
        <v>10</v>
      </c>
    </row>
    <row r="18" spans="1:12" ht="13.2" customHeight="1">
      <c r="H18" s="153" t="s">
        <v>126</v>
      </c>
      <c r="I18" s="156" t="s">
        <v>238</v>
      </c>
      <c r="J18" s="157"/>
      <c r="K18" s="186"/>
      <c r="L18" s="186"/>
    </row>
    <row r="19" spans="1:12" ht="13.2" customHeight="1">
      <c r="H19" s="154"/>
      <c r="I19" s="158"/>
      <c r="J19" s="159"/>
      <c r="K19" s="187"/>
      <c r="L19" s="187"/>
    </row>
    <row r="20" spans="1:12" ht="13.2" customHeight="1">
      <c r="H20" s="153" t="s">
        <v>127</v>
      </c>
      <c r="I20" s="156" t="s">
        <v>239</v>
      </c>
      <c r="J20" s="157"/>
      <c r="K20" s="186"/>
      <c r="L20" s="186"/>
    </row>
    <row r="21" spans="1:12" ht="13.2" customHeight="1">
      <c r="H21" s="154"/>
      <c r="I21" s="158"/>
      <c r="J21" s="159"/>
      <c r="K21" s="187"/>
      <c r="L21" s="187"/>
    </row>
    <row r="22" spans="1:12" ht="13.2" customHeight="1">
      <c r="H22" s="153" t="s">
        <v>128</v>
      </c>
      <c r="I22" s="156" t="s">
        <v>240</v>
      </c>
      <c r="J22" s="157"/>
      <c r="K22" s="186"/>
      <c r="L22" s="186"/>
    </row>
    <row r="23" spans="1:12" ht="13.2" customHeight="1">
      <c r="H23" s="154"/>
      <c r="I23" s="158"/>
      <c r="J23" s="159"/>
      <c r="K23" s="187"/>
      <c r="L23" s="187"/>
    </row>
    <row r="24" spans="1:12" ht="13.2" customHeight="1">
      <c r="H24" s="153" t="s">
        <v>129</v>
      </c>
      <c r="I24" s="156" t="s">
        <v>241</v>
      </c>
      <c r="J24" s="157"/>
      <c r="K24" s="186"/>
      <c r="L24" s="186"/>
    </row>
    <row r="25" spans="1:12" ht="13.2" customHeight="1">
      <c r="H25" s="154"/>
      <c r="I25" s="158"/>
      <c r="J25" s="159"/>
      <c r="K25" s="187"/>
      <c r="L25" s="187"/>
    </row>
    <row r="26" spans="1:12" ht="13.2" customHeight="1">
      <c r="H26" s="153" t="s">
        <v>130</v>
      </c>
      <c r="I26" s="156" t="s">
        <v>242</v>
      </c>
      <c r="J26" s="157"/>
      <c r="K26" s="186"/>
      <c r="L26" s="186"/>
    </row>
    <row r="27" spans="1:12" ht="13.2" customHeight="1">
      <c r="H27" s="154"/>
      <c r="I27" s="158"/>
      <c r="J27" s="159"/>
      <c r="K27" s="187"/>
      <c r="L27" s="187"/>
    </row>
    <row r="29" spans="1:12" ht="46.8">
      <c r="A29" s="200" t="s">
        <v>133</v>
      </c>
      <c r="B29" s="200"/>
      <c r="C29" s="200"/>
      <c r="D29" s="200"/>
      <c r="E29" s="200"/>
      <c r="F29" s="200"/>
      <c r="G29" s="201" t="s">
        <v>134</v>
      </c>
      <c r="H29" s="201"/>
      <c r="I29" s="201"/>
      <c r="J29" s="201"/>
      <c r="K29" s="201"/>
      <c r="L29" s="201"/>
    </row>
    <row r="30" spans="1:12" ht="15" customHeight="1">
      <c r="A30" s="30"/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</row>
    <row r="31" spans="1:12">
      <c r="H31" s="160" t="s">
        <v>133</v>
      </c>
      <c r="I31" s="160"/>
      <c r="J31" s="160"/>
      <c r="K31" s="199" t="s">
        <v>4</v>
      </c>
      <c r="L31" s="199"/>
    </row>
    <row r="32" spans="1:12">
      <c r="H32" s="160"/>
      <c r="I32" s="160"/>
      <c r="J32" s="160"/>
      <c r="K32" s="36" t="s">
        <v>125</v>
      </c>
      <c r="L32" s="36" t="s">
        <v>10</v>
      </c>
    </row>
    <row r="33" spans="1:15">
      <c r="H33" s="155" t="s">
        <v>126</v>
      </c>
      <c r="I33" s="155" t="s">
        <v>243</v>
      </c>
      <c r="J33" s="155"/>
      <c r="K33" s="184"/>
      <c r="L33" s="184"/>
    </row>
    <row r="34" spans="1:15">
      <c r="H34" s="155"/>
      <c r="I34" s="155"/>
      <c r="J34" s="155"/>
      <c r="K34" s="184"/>
      <c r="L34" s="184"/>
    </row>
    <row r="35" spans="1:15">
      <c r="H35" s="155" t="s">
        <v>127</v>
      </c>
      <c r="I35" s="155" t="s">
        <v>244</v>
      </c>
      <c r="J35" s="155"/>
      <c r="K35" s="184"/>
      <c r="L35" s="184"/>
    </row>
    <row r="36" spans="1:15">
      <c r="H36" s="155"/>
      <c r="I36" s="155"/>
      <c r="J36" s="155"/>
      <c r="K36" s="184"/>
      <c r="L36" s="184"/>
      <c r="N36" s="37" t="s">
        <v>7</v>
      </c>
    </row>
    <row r="37" spans="1:15">
      <c r="H37" s="155" t="s">
        <v>128</v>
      </c>
      <c r="I37" s="155" t="s">
        <v>245</v>
      </c>
      <c r="J37" s="155"/>
      <c r="K37" s="184"/>
      <c r="L37" s="184"/>
      <c r="N37" s="38" t="s">
        <v>123</v>
      </c>
      <c r="O37" s="39" t="str">
        <f>IF(COUNT($K$5:$L$14)&gt;=1,(K5+L5)*1458+(K7+L7)*2915+(K9+L9)*4373+(K11+L11)*5830+(K13+L13)*7288,"")</f>
        <v/>
      </c>
    </row>
    <row r="38" spans="1:15">
      <c r="H38" s="155"/>
      <c r="I38" s="155"/>
      <c r="J38" s="155"/>
      <c r="K38" s="184"/>
      <c r="L38" s="184"/>
      <c r="N38" s="38" t="s">
        <v>131</v>
      </c>
      <c r="O38" s="39" t="str">
        <f>IF(COUNT($K$18:$L$27)&gt;=1,(K18+L18)*1018+(K20+L20)*2035+(K22+L22)*3053+(K24+L24)*4070+(K26+L26)*5088,"")</f>
        <v/>
      </c>
    </row>
    <row r="39" spans="1:15">
      <c r="H39" s="155" t="s">
        <v>129</v>
      </c>
      <c r="I39" s="155" t="s">
        <v>246</v>
      </c>
      <c r="J39" s="155"/>
      <c r="K39" s="184"/>
      <c r="L39" s="184"/>
      <c r="N39" s="38" t="s">
        <v>133</v>
      </c>
      <c r="O39" s="39" t="str">
        <f>IF(COUNT($K$33:$L$40)&gt;=1,(K33+L33)*715+(K35+L35)*1430+(K37+L37)*2145+(K39+L39)*2860,"")</f>
        <v/>
      </c>
    </row>
    <row r="40" spans="1:15">
      <c r="H40" s="155"/>
      <c r="I40" s="155"/>
      <c r="J40" s="155"/>
      <c r="K40" s="184"/>
      <c r="L40" s="184"/>
      <c r="N40" s="38" t="s">
        <v>135</v>
      </c>
      <c r="O40" s="39" t="str">
        <f>IF(AND(O37="",O38="",O39=""),"",SUM(O37:O39))</f>
        <v/>
      </c>
    </row>
    <row r="41" spans="1:15">
      <c r="H41" s="185"/>
      <c r="I41" s="185"/>
      <c r="J41" s="185"/>
      <c r="K41" s="183"/>
      <c r="L41" s="183"/>
      <c r="N41" s="38" t="s">
        <v>136</v>
      </c>
      <c r="O41" s="39" t="str">
        <f>IF(O40="","",ROUNDUP(O40*1.08,0))</f>
        <v/>
      </c>
    </row>
    <row r="42" spans="1:15">
      <c r="H42" s="185"/>
      <c r="I42" s="185"/>
      <c r="J42" s="185"/>
      <c r="K42" s="183"/>
      <c r="L42" s="183"/>
    </row>
    <row r="43" spans="1:15" ht="9" customHeight="1"/>
    <row r="44" spans="1:15" ht="25.95" customHeight="1">
      <c r="A44" s="202" t="s">
        <v>249</v>
      </c>
      <c r="B44" s="203"/>
      <c r="C44" s="203"/>
      <c r="D44" s="203"/>
      <c r="E44" s="203"/>
      <c r="F44" s="203"/>
      <c r="G44" s="204"/>
      <c r="H44" s="133" t="s">
        <v>108</v>
      </c>
      <c r="I44" s="98"/>
      <c r="J44" s="117" t="s">
        <v>109</v>
      </c>
      <c r="K44" s="98"/>
      <c r="L44" s="116"/>
    </row>
    <row r="45" spans="1:15" ht="25.95" customHeight="1">
      <c r="A45" s="107" t="s">
        <v>110</v>
      </c>
      <c r="B45" s="99"/>
      <c r="C45" s="99"/>
      <c r="D45" s="193" t="s">
        <v>137</v>
      </c>
      <c r="E45" s="194"/>
      <c r="F45" s="194"/>
      <c r="G45" s="195"/>
      <c r="H45" s="98" t="s">
        <v>111</v>
      </c>
      <c r="I45" s="98"/>
      <c r="J45" s="117" t="s">
        <v>112</v>
      </c>
      <c r="K45" s="98"/>
      <c r="L45" s="116"/>
    </row>
    <row r="46" spans="1:15" ht="25.95" customHeight="1">
      <c r="A46" s="108"/>
      <c r="B46" s="192"/>
      <c r="C46" s="192"/>
      <c r="D46" s="196"/>
      <c r="E46" s="197"/>
      <c r="F46" s="197"/>
      <c r="G46" s="198"/>
      <c r="H46" s="115" t="s">
        <v>138</v>
      </c>
      <c r="I46" s="116"/>
      <c r="J46" s="32"/>
      <c r="K46" s="98" t="s">
        <v>139</v>
      </c>
      <c r="L46" s="116"/>
    </row>
    <row r="47" spans="1:15" ht="22.95" customHeight="1">
      <c r="A47" s="107" t="s">
        <v>114</v>
      </c>
      <c r="B47" s="99"/>
      <c r="C47" s="100"/>
      <c r="D47" s="190"/>
      <c r="E47" s="182"/>
      <c r="F47" s="182"/>
      <c r="G47" s="191"/>
      <c r="H47" s="130" t="s">
        <v>115</v>
      </c>
      <c r="I47" s="131"/>
      <c r="J47" s="131"/>
      <c r="K47" s="131"/>
      <c r="L47" s="132"/>
    </row>
    <row r="48" spans="1:15" ht="22.95" customHeight="1">
      <c r="A48" s="115" t="s">
        <v>116</v>
      </c>
      <c r="B48" s="98"/>
      <c r="C48" s="116"/>
      <c r="D48" s="98" t="s">
        <v>140</v>
      </c>
      <c r="E48" s="98"/>
      <c r="F48" s="98"/>
      <c r="G48" s="116"/>
      <c r="H48" s="188" t="s">
        <v>118</v>
      </c>
      <c r="I48" s="188"/>
      <c r="J48" s="188"/>
      <c r="K48" s="188"/>
      <c r="L48" s="189"/>
    </row>
    <row r="49" spans="1:12">
      <c r="A49" s="180" t="s">
        <v>141</v>
      </c>
      <c r="B49" s="182" t="s">
        <v>142</v>
      </c>
      <c r="C49" s="34"/>
      <c r="D49" s="180" t="s">
        <v>143</v>
      </c>
      <c r="E49" s="182" t="s">
        <v>142</v>
      </c>
      <c r="F49" s="34"/>
      <c r="G49" s="169" t="s">
        <v>144</v>
      </c>
      <c r="H49" s="166"/>
      <c r="I49" s="170" t="str">
        <f>IF(AND(A51="",D51=""),"",A51+D51)</f>
        <v/>
      </c>
      <c r="J49" s="170"/>
      <c r="K49" s="170"/>
      <c r="L49" s="171"/>
    </row>
    <row r="50" spans="1:12">
      <c r="A50" s="181"/>
      <c r="B50" s="183"/>
      <c r="C50" s="35"/>
      <c r="D50" s="181"/>
      <c r="E50" s="183"/>
      <c r="F50" s="35"/>
      <c r="G50" s="167"/>
      <c r="H50" s="168"/>
      <c r="I50" s="172"/>
      <c r="J50" s="172"/>
      <c r="K50" s="172"/>
      <c r="L50" s="173"/>
    </row>
    <row r="51" spans="1:12">
      <c r="A51" s="161" t="str">
        <f>O40</f>
        <v/>
      </c>
      <c r="B51" s="162"/>
      <c r="C51" s="178" t="s">
        <v>145</v>
      </c>
      <c r="D51" s="174"/>
      <c r="E51" s="175"/>
      <c r="F51" s="178" t="s">
        <v>145</v>
      </c>
      <c r="G51" s="165" t="s">
        <v>136</v>
      </c>
      <c r="H51" s="166"/>
      <c r="I51" s="170" t="str">
        <f>IF(I49="","",ROUNDUP(I49*1.08,0))</f>
        <v/>
      </c>
      <c r="J51" s="170"/>
      <c r="K51" s="170"/>
      <c r="L51" s="171"/>
    </row>
    <row r="52" spans="1:12">
      <c r="A52" s="163"/>
      <c r="B52" s="164"/>
      <c r="C52" s="179"/>
      <c r="D52" s="176"/>
      <c r="E52" s="177"/>
      <c r="F52" s="179"/>
      <c r="G52" s="167"/>
      <c r="H52" s="168"/>
      <c r="I52" s="172"/>
      <c r="J52" s="172"/>
      <c r="K52" s="172"/>
      <c r="L52" s="173"/>
    </row>
  </sheetData>
  <mergeCells count="100">
    <mergeCell ref="G1:L1"/>
    <mergeCell ref="A2:F2"/>
    <mergeCell ref="G2:L2"/>
    <mergeCell ref="K3:L3"/>
    <mergeCell ref="A15:F15"/>
    <mergeCell ref="G15:L15"/>
    <mergeCell ref="K5:K6"/>
    <mergeCell ref="K7:K8"/>
    <mergeCell ref="K9:K10"/>
    <mergeCell ref="K11:K12"/>
    <mergeCell ref="K13:K14"/>
    <mergeCell ref="H5:H6"/>
    <mergeCell ref="H7:H8"/>
    <mergeCell ref="H9:H10"/>
    <mergeCell ref="H11:H12"/>
    <mergeCell ref="H13:H14"/>
    <mergeCell ref="K16:L16"/>
    <mergeCell ref="A29:F29"/>
    <mergeCell ref="G29:L29"/>
    <mergeCell ref="K31:L31"/>
    <mergeCell ref="A44:G44"/>
    <mergeCell ref="H44:I44"/>
    <mergeCell ref="J44:L44"/>
    <mergeCell ref="H37:H38"/>
    <mergeCell ref="H39:H40"/>
    <mergeCell ref="H41:H42"/>
    <mergeCell ref="K18:K19"/>
    <mergeCell ref="K20:K21"/>
    <mergeCell ref="K22:K23"/>
    <mergeCell ref="K24:K25"/>
    <mergeCell ref="K26:K27"/>
    <mergeCell ref="K33:K34"/>
    <mergeCell ref="H35:H36"/>
    <mergeCell ref="A48:C48"/>
    <mergeCell ref="D48:G48"/>
    <mergeCell ref="H48:L48"/>
    <mergeCell ref="A49:A50"/>
    <mergeCell ref="B49:B50"/>
    <mergeCell ref="H45:I45"/>
    <mergeCell ref="J45:L45"/>
    <mergeCell ref="H46:I46"/>
    <mergeCell ref="K46:L46"/>
    <mergeCell ref="A47:C47"/>
    <mergeCell ref="D47:G47"/>
    <mergeCell ref="H47:L47"/>
    <mergeCell ref="A45:C46"/>
    <mergeCell ref="D45:G46"/>
    <mergeCell ref="K35:K36"/>
    <mergeCell ref="K37:K38"/>
    <mergeCell ref="K39:K40"/>
    <mergeCell ref="K41:K42"/>
    <mergeCell ref="L5:L6"/>
    <mergeCell ref="L7:L8"/>
    <mergeCell ref="L9:L10"/>
    <mergeCell ref="L11:L12"/>
    <mergeCell ref="L13:L14"/>
    <mergeCell ref="L18:L19"/>
    <mergeCell ref="L20:L21"/>
    <mergeCell ref="L22:L23"/>
    <mergeCell ref="L24:L25"/>
    <mergeCell ref="L26:L27"/>
    <mergeCell ref="L33:L34"/>
    <mergeCell ref="L35:L36"/>
    <mergeCell ref="L37:L38"/>
    <mergeCell ref="L39:L40"/>
    <mergeCell ref="L41:L42"/>
    <mergeCell ref="I5:J6"/>
    <mergeCell ref="H3:J4"/>
    <mergeCell ref="I7:J8"/>
    <mergeCell ref="I9:J10"/>
    <mergeCell ref="I13:J14"/>
    <mergeCell ref="I41:J42"/>
    <mergeCell ref="I39:J40"/>
    <mergeCell ref="I37:J38"/>
    <mergeCell ref="I35:J36"/>
    <mergeCell ref="I11:J12"/>
    <mergeCell ref="I24:J25"/>
    <mergeCell ref="I26:J27"/>
    <mergeCell ref="H31:J32"/>
    <mergeCell ref="I33:J34"/>
    <mergeCell ref="A51:B52"/>
    <mergeCell ref="G51:H52"/>
    <mergeCell ref="G49:H50"/>
    <mergeCell ref="I49:L50"/>
    <mergeCell ref="I51:L52"/>
    <mergeCell ref="D51:E52"/>
    <mergeCell ref="C51:C52"/>
    <mergeCell ref="D49:D50"/>
    <mergeCell ref="E49:E50"/>
    <mergeCell ref="F51:F52"/>
    <mergeCell ref="H16:J17"/>
    <mergeCell ref="I18:J19"/>
    <mergeCell ref="H18:H19"/>
    <mergeCell ref="H20:H21"/>
    <mergeCell ref="H22:H23"/>
    <mergeCell ref="H24:H25"/>
    <mergeCell ref="H26:H27"/>
    <mergeCell ref="H33:H34"/>
    <mergeCell ref="I22:J23"/>
    <mergeCell ref="I20:J21"/>
  </mergeCells>
  <phoneticPr fontId="37"/>
  <hyperlinks>
    <hyperlink ref="G1:L1" r:id="rId1" display="※susiyad@outlook.jpへメール" xr:uid="{00000000-0004-0000-0100-000000000000}"/>
    <hyperlink ref="H47:L47" r:id="rId2" display="※susiyad@outlook.jpへメール" xr:uid="{00000000-0004-0000-0100-000001000000}"/>
  </hyperlinks>
  <pageMargins left="0.118055555555556" right="0.118055555555556" top="0.31388888888888899" bottom="0.235416666666667" header="0.118055555555556" footer="7.7777777777777807E-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55"/>
  <sheetViews>
    <sheetView tabSelected="1" view="pageBreakPreview" zoomScale="60" zoomScaleNormal="100" workbookViewId="0">
      <selection activeCell="A10" sqref="A10"/>
    </sheetView>
  </sheetViews>
  <sheetFormatPr defaultColWidth="9" defaultRowHeight="13.2"/>
  <cols>
    <col min="1" max="1" width="21.109375" customWidth="1"/>
    <col min="2" max="2" width="6.6640625" customWidth="1"/>
    <col min="3" max="3" width="18.109375" customWidth="1"/>
    <col min="4" max="4" width="20.6640625" customWidth="1"/>
    <col min="5" max="5" width="6.6640625" customWidth="1"/>
    <col min="6" max="6" width="18.109375" customWidth="1"/>
  </cols>
  <sheetData>
    <row r="1" spans="1:9" ht="23.4">
      <c r="A1" s="252" t="s">
        <v>0</v>
      </c>
      <c r="B1" s="252"/>
      <c r="C1" s="252"/>
      <c r="D1" s="252"/>
      <c r="E1" s="252"/>
      <c r="F1" s="252"/>
    </row>
    <row r="2" spans="1:9" ht="16.2" customHeight="1">
      <c r="A2" s="12" t="s">
        <v>118</v>
      </c>
      <c r="B2" s="13"/>
      <c r="C2" s="13"/>
      <c r="D2" s="253" t="s">
        <v>115</v>
      </c>
      <c r="E2" s="253"/>
      <c r="F2" s="253"/>
      <c r="G2" s="14"/>
    </row>
    <row r="3" spans="1:9" ht="18" customHeight="1">
      <c r="A3" s="244" t="s">
        <v>146</v>
      </c>
      <c r="B3" s="245"/>
      <c r="C3" s="250"/>
      <c r="D3" s="254" t="s">
        <v>147</v>
      </c>
      <c r="E3" s="255"/>
      <c r="F3" s="256"/>
    </row>
    <row r="4" spans="1:9" ht="18" customHeight="1">
      <c r="A4" s="15" t="s">
        <v>148</v>
      </c>
      <c r="B4" s="238"/>
      <c r="C4" s="249"/>
      <c r="D4" s="15" t="s">
        <v>149</v>
      </c>
      <c r="E4" s="238"/>
      <c r="F4" s="239"/>
    </row>
    <row r="5" spans="1:9" ht="18" customHeight="1">
      <c r="A5" s="15" t="s">
        <v>150</v>
      </c>
      <c r="B5" s="238"/>
      <c r="C5" s="249"/>
      <c r="D5" s="15" t="s">
        <v>151</v>
      </c>
      <c r="E5" s="238"/>
      <c r="F5" s="239"/>
    </row>
    <row r="6" spans="1:9" ht="18" customHeight="1">
      <c r="A6" s="16" t="s">
        <v>152</v>
      </c>
      <c r="B6" s="238"/>
      <c r="C6" s="249"/>
      <c r="D6" s="15" t="s">
        <v>153</v>
      </c>
      <c r="E6" s="238"/>
      <c r="F6" s="239"/>
    </row>
    <row r="7" spans="1:9" ht="18" customHeight="1">
      <c r="A7" s="15" t="s">
        <v>154</v>
      </c>
      <c r="B7" s="238"/>
      <c r="C7" s="249"/>
      <c r="D7" s="15" t="s">
        <v>155</v>
      </c>
      <c r="E7" s="238"/>
      <c r="F7" s="239"/>
    </row>
    <row r="8" spans="1:9" ht="18" customHeight="1">
      <c r="A8" s="15" t="s">
        <v>156</v>
      </c>
      <c r="B8" s="238"/>
      <c r="C8" s="249"/>
      <c r="D8" s="15" t="s">
        <v>157</v>
      </c>
      <c r="E8" s="238"/>
      <c r="F8" s="239"/>
    </row>
    <row r="9" spans="1:9" ht="18" customHeight="1">
      <c r="A9" s="15" t="s">
        <v>158</v>
      </c>
      <c r="B9" s="238"/>
      <c r="C9" s="249"/>
      <c r="D9" s="15" t="s">
        <v>159</v>
      </c>
      <c r="E9" s="238"/>
      <c r="F9" s="239"/>
      <c r="G9" s="17"/>
      <c r="I9" s="17"/>
    </row>
    <row r="10" spans="1:9" ht="18" customHeight="1">
      <c r="A10" s="15" t="s">
        <v>160</v>
      </c>
      <c r="B10" s="238"/>
      <c r="C10" s="249"/>
      <c r="D10" s="15" t="s">
        <v>161</v>
      </c>
      <c r="E10" s="238"/>
      <c r="F10" s="239"/>
      <c r="I10" s="17"/>
    </row>
    <row r="11" spans="1:9" ht="18" customHeight="1">
      <c r="A11" s="72" t="s">
        <v>162</v>
      </c>
      <c r="B11" s="238"/>
      <c r="C11" s="249"/>
      <c r="D11" s="15" t="s">
        <v>163</v>
      </c>
      <c r="E11" s="238"/>
      <c r="F11" s="239"/>
    </row>
    <row r="12" spans="1:9" ht="18" customHeight="1">
      <c r="A12" s="18"/>
      <c r="B12" s="238"/>
      <c r="C12" s="249"/>
      <c r="D12" s="15" t="s">
        <v>164</v>
      </c>
      <c r="E12" s="238"/>
      <c r="F12" s="239"/>
    </row>
    <row r="13" spans="1:9" ht="18" customHeight="1">
      <c r="A13" s="19" t="s">
        <v>165</v>
      </c>
      <c r="B13" s="240">
        <f>SUM(B4:C12)*220</f>
        <v>0</v>
      </c>
      <c r="C13" s="251"/>
      <c r="D13" s="15" t="s">
        <v>166</v>
      </c>
      <c r="E13" s="238"/>
      <c r="F13" s="239"/>
    </row>
    <row r="14" spans="1:9" ht="18" customHeight="1">
      <c r="A14" s="244" t="s">
        <v>167</v>
      </c>
      <c r="B14" s="245"/>
      <c r="C14" s="250"/>
      <c r="D14" s="15" t="s">
        <v>168</v>
      </c>
      <c r="E14" s="238"/>
      <c r="F14" s="239"/>
    </row>
    <row r="15" spans="1:9" ht="18" customHeight="1">
      <c r="A15" s="20" t="s">
        <v>169</v>
      </c>
      <c r="B15" s="238"/>
      <c r="C15" s="249"/>
      <c r="D15" s="15"/>
      <c r="E15" s="238"/>
      <c r="F15" s="239"/>
    </row>
    <row r="16" spans="1:9" ht="18" customHeight="1">
      <c r="A16" s="20" t="s">
        <v>170</v>
      </c>
      <c r="B16" s="238"/>
      <c r="C16" s="249"/>
      <c r="D16" s="15"/>
      <c r="E16" s="238"/>
      <c r="F16" s="239"/>
    </row>
    <row r="17" spans="1:6" ht="18" customHeight="1">
      <c r="A17" s="20" t="s">
        <v>170</v>
      </c>
      <c r="B17" s="238"/>
      <c r="C17" s="249"/>
      <c r="D17" s="15"/>
      <c r="E17" s="238"/>
      <c r="F17" s="239"/>
    </row>
    <row r="18" spans="1:6" ht="18" customHeight="1">
      <c r="A18" s="15" t="s">
        <v>171</v>
      </c>
      <c r="B18" s="238"/>
      <c r="C18" s="249"/>
      <c r="D18" s="21"/>
      <c r="E18" s="238"/>
      <c r="F18" s="239"/>
    </row>
    <row r="19" spans="1:6" ht="18" customHeight="1">
      <c r="A19" s="15" t="s">
        <v>172</v>
      </c>
      <c r="B19" s="238"/>
      <c r="C19" s="249"/>
      <c r="D19" s="22" t="s">
        <v>165</v>
      </c>
      <c r="E19" s="240">
        <f>SUM(E4:F18)*330</f>
        <v>0</v>
      </c>
      <c r="F19" s="241"/>
    </row>
    <row r="20" spans="1:6" ht="18" customHeight="1">
      <c r="A20" s="15" t="s">
        <v>173</v>
      </c>
      <c r="B20" s="238"/>
      <c r="C20" s="239"/>
      <c r="D20" s="244" t="s">
        <v>174</v>
      </c>
      <c r="E20" s="245"/>
      <c r="F20" s="246"/>
    </row>
    <row r="21" spans="1:6" ht="18" customHeight="1">
      <c r="A21" s="15" t="s">
        <v>175</v>
      </c>
      <c r="B21" s="247"/>
      <c r="C21" s="248"/>
      <c r="D21" s="15" t="s">
        <v>176</v>
      </c>
      <c r="E21" s="238"/>
      <c r="F21" s="239"/>
    </row>
    <row r="22" spans="1:6" ht="18" customHeight="1">
      <c r="A22" s="15" t="s">
        <v>177</v>
      </c>
      <c r="B22" s="238"/>
      <c r="C22" s="239"/>
      <c r="D22" s="15"/>
      <c r="E22" s="238"/>
      <c r="F22" s="239"/>
    </row>
    <row r="23" spans="1:6" ht="18" customHeight="1">
      <c r="A23" s="15" t="s">
        <v>178</v>
      </c>
      <c r="B23" s="238"/>
      <c r="C23" s="239"/>
      <c r="D23" s="15"/>
      <c r="E23" s="238"/>
      <c r="F23" s="239"/>
    </row>
    <row r="24" spans="1:6" ht="18" customHeight="1">
      <c r="A24" s="15" t="s">
        <v>179</v>
      </c>
      <c r="B24" s="238"/>
      <c r="C24" s="239"/>
      <c r="D24" s="15"/>
      <c r="E24" s="238"/>
      <c r="F24" s="239"/>
    </row>
    <row r="25" spans="1:6" ht="18" customHeight="1">
      <c r="A25" s="15" t="s">
        <v>180</v>
      </c>
      <c r="B25" s="238"/>
      <c r="C25" s="239"/>
      <c r="D25" s="15"/>
      <c r="E25" s="238"/>
      <c r="F25" s="239"/>
    </row>
    <row r="26" spans="1:6" ht="18" customHeight="1">
      <c r="A26" s="72" t="s">
        <v>181</v>
      </c>
      <c r="B26" s="238"/>
      <c r="C26" s="239"/>
      <c r="D26" s="18"/>
      <c r="E26" s="238"/>
      <c r="F26" s="239"/>
    </row>
    <row r="27" spans="1:6" ht="18" customHeight="1">
      <c r="A27" s="19" t="s">
        <v>165</v>
      </c>
      <c r="B27" s="240">
        <f>SUM(B15:C26)*275</f>
        <v>0</v>
      </c>
      <c r="C27" s="241"/>
      <c r="D27" s="19" t="s">
        <v>165</v>
      </c>
      <c r="E27" s="240">
        <f>SUM(E21:F26)*440</f>
        <v>0</v>
      </c>
      <c r="F27" s="241"/>
    </row>
    <row r="28" spans="1:6" ht="18" customHeight="1">
      <c r="A28" s="244" t="s">
        <v>182</v>
      </c>
      <c r="B28" s="245"/>
      <c r="C28" s="246"/>
      <c r="D28" s="244" t="s">
        <v>182</v>
      </c>
      <c r="E28" s="245"/>
      <c r="F28" s="246"/>
    </row>
    <row r="29" spans="1:6" ht="18" customHeight="1">
      <c r="A29" s="16" t="s">
        <v>183</v>
      </c>
      <c r="B29" s="238"/>
      <c r="C29" s="239"/>
      <c r="D29" s="23" t="s">
        <v>184</v>
      </c>
      <c r="E29" s="238"/>
      <c r="F29" s="239"/>
    </row>
    <row r="30" spans="1:6" ht="18" customHeight="1">
      <c r="A30" s="15"/>
      <c r="B30" s="238"/>
      <c r="C30" s="239"/>
      <c r="D30" s="23" t="s">
        <v>185</v>
      </c>
      <c r="E30" s="238"/>
      <c r="F30" s="239"/>
    </row>
    <row r="31" spans="1:6" ht="18" customHeight="1">
      <c r="A31" s="15"/>
      <c r="B31" s="238"/>
      <c r="C31" s="239"/>
      <c r="D31" s="23" t="s">
        <v>186</v>
      </c>
      <c r="E31" s="238"/>
      <c r="F31" s="239"/>
    </row>
    <row r="32" spans="1:6" ht="18" customHeight="1">
      <c r="A32" s="15"/>
      <c r="B32" s="238"/>
      <c r="C32" s="239"/>
      <c r="D32" s="23"/>
      <c r="E32" s="238"/>
      <c r="F32" s="239"/>
    </row>
    <row r="33" spans="1:11" ht="18" customHeight="1">
      <c r="A33" s="19" t="s">
        <v>165</v>
      </c>
      <c r="B33" s="240">
        <f>SUM(B29:C32)*550</f>
        <v>0</v>
      </c>
      <c r="C33" s="241"/>
      <c r="D33" s="19" t="s">
        <v>165</v>
      </c>
      <c r="E33" s="240">
        <f>SUM(E29:F32)*550</f>
        <v>0</v>
      </c>
      <c r="F33" s="241"/>
    </row>
    <row r="34" spans="1:11" ht="18" customHeight="1">
      <c r="A34" s="244" t="s">
        <v>187</v>
      </c>
      <c r="B34" s="245"/>
      <c r="C34" s="246"/>
      <c r="D34" s="244" t="s">
        <v>188</v>
      </c>
      <c r="E34" s="245"/>
      <c r="F34" s="246"/>
    </row>
    <row r="35" spans="1:11" ht="18" customHeight="1">
      <c r="A35" s="16" t="s">
        <v>189</v>
      </c>
      <c r="B35" s="238"/>
      <c r="C35" s="239"/>
      <c r="D35" s="15" t="s">
        <v>190</v>
      </c>
      <c r="E35" s="238"/>
      <c r="F35" s="239"/>
    </row>
    <row r="36" spans="1:11" ht="18" customHeight="1" thickBot="1">
      <c r="A36" s="19" t="s">
        <v>165</v>
      </c>
      <c r="B36" s="240">
        <f>B35*1188</f>
        <v>0</v>
      </c>
      <c r="C36" s="241"/>
      <c r="D36" s="19" t="s">
        <v>165</v>
      </c>
      <c r="E36" s="240">
        <f>E35*1782</f>
        <v>0</v>
      </c>
      <c r="F36" s="241"/>
    </row>
    <row r="37" spans="1:11" hidden="1"/>
    <row r="38" spans="1:11" ht="30" customHeight="1" thickBot="1">
      <c r="A38" s="242" t="s">
        <v>191</v>
      </c>
      <c r="B38" s="243"/>
      <c r="C38" s="115"/>
      <c r="D38" s="98"/>
      <c r="E38" s="98"/>
      <c r="F38" s="25" t="s">
        <v>137</v>
      </c>
    </row>
    <row r="39" spans="1:11" ht="25.95" customHeight="1" thickBot="1">
      <c r="A39" s="226" t="s">
        <v>192</v>
      </c>
      <c r="B39" s="227"/>
      <c r="C39" s="228"/>
      <c r="D39" s="229"/>
      <c r="E39" s="229"/>
      <c r="F39" s="230"/>
    </row>
    <row r="40" spans="1:11" ht="31.2" customHeight="1">
      <c r="A40" s="231" t="s">
        <v>193</v>
      </c>
      <c r="B40" s="232"/>
      <c r="C40" s="108" t="s">
        <v>194</v>
      </c>
      <c r="D40" s="192"/>
      <c r="E40" s="192"/>
      <c r="F40" s="109"/>
      <c r="J40" s="27"/>
      <c r="K40" s="27"/>
    </row>
    <row r="41" spans="1:11" ht="24.6">
      <c r="A41" s="107" t="s">
        <v>195</v>
      </c>
      <c r="B41" s="99"/>
      <c r="C41" s="99"/>
      <c r="D41" s="99"/>
      <c r="E41" s="99"/>
      <c r="F41" s="100"/>
      <c r="K41" s="28"/>
    </row>
    <row r="42" spans="1:11" ht="9" customHeight="1">
      <c r="A42" s="213"/>
      <c r="B42" s="214"/>
      <c r="C42" s="214"/>
      <c r="D42" s="214"/>
      <c r="E42" s="214"/>
      <c r="F42" s="215"/>
      <c r="K42" s="28"/>
    </row>
    <row r="43" spans="1:11" ht="14.25" customHeight="1">
      <c r="A43" s="220" t="s">
        <v>196</v>
      </c>
      <c r="B43" s="106"/>
      <c r="C43" s="216" t="s">
        <v>197</v>
      </c>
      <c r="D43" s="106"/>
      <c r="E43" s="106"/>
      <c r="F43" s="217"/>
      <c r="K43" s="28"/>
    </row>
    <row r="44" spans="1:11" ht="9" customHeight="1">
      <c r="A44" s="221"/>
      <c r="B44" s="218"/>
      <c r="C44" s="218"/>
      <c r="D44" s="218"/>
      <c r="E44" s="218"/>
      <c r="F44" s="219"/>
    </row>
    <row r="45" spans="1:11" ht="22.95" customHeight="1">
      <c r="A45" s="233" t="s">
        <v>198</v>
      </c>
      <c r="B45" s="234"/>
      <c r="C45" s="235" t="s">
        <v>199</v>
      </c>
      <c r="D45" s="236"/>
      <c r="E45" s="236"/>
      <c r="F45" s="237"/>
    </row>
    <row r="46" spans="1:11" ht="22.95" customHeight="1" thickBot="1">
      <c r="A46" s="207" t="s">
        <v>200</v>
      </c>
      <c r="B46" s="208"/>
      <c r="C46" s="209" t="s">
        <v>201</v>
      </c>
      <c r="D46" s="209"/>
      <c r="E46" s="209"/>
      <c r="F46" s="210"/>
    </row>
    <row r="47" spans="1:11" ht="15" customHeight="1">
      <c r="A47" s="211" t="s">
        <v>216</v>
      </c>
      <c r="B47" s="222">
        <f>E36+E33+E27+B27+B33+B36+E19+B13</f>
        <v>0</v>
      </c>
      <c r="C47" s="223"/>
      <c r="D47" s="211" t="s">
        <v>217</v>
      </c>
      <c r="E47" s="222">
        <f>ROUNDDOWN(B47*1.08,0)</f>
        <v>0</v>
      </c>
      <c r="F47" s="223"/>
    </row>
    <row r="48" spans="1:11" ht="14.25" customHeight="1" thickBot="1">
      <c r="A48" s="212"/>
      <c r="B48" s="224"/>
      <c r="C48" s="225"/>
      <c r="D48" s="212"/>
      <c r="E48" s="224"/>
      <c r="F48" s="225"/>
    </row>
    <row r="54" ht="19.5" customHeight="1"/>
    <row r="55" ht="24.75" customHeight="1"/>
  </sheetData>
  <mergeCells count="87">
    <mergeCell ref="A1:F1"/>
    <mergeCell ref="D2:F2"/>
    <mergeCell ref="A3:C3"/>
    <mergeCell ref="D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A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A28:C28"/>
    <mergeCell ref="D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A34:C34"/>
    <mergeCell ref="D34:F34"/>
    <mergeCell ref="B35:C35"/>
    <mergeCell ref="E35:F35"/>
    <mergeCell ref="B36:C36"/>
    <mergeCell ref="E36:F36"/>
    <mergeCell ref="A38:B38"/>
    <mergeCell ref="C38:E38"/>
    <mergeCell ref="A39:B39"/>
    <mergeCell ref="C39:F39"/>
    <mergeCell ref="A40:B40"/>
    <mergeCell ref="C40:F40"/>
    <mergeCell ref="A45:B45"/>
    <mergeCell ref="C45:F45"/>
    <mergeCell ref="A46:B46"/>
    <mergeCell ref="C46:F46"/>
    <mergeCell ref="A47:A48"/>
    <mergeCell ref="D47:D48"/>
    <mergeCell ref="A41:F42"/>
    <mergeCell ref="C43:F44"/>
    <mergeCell ref="A43:B44"/>
    <mergeCell ref="B47:C48"/>
    <mergeCell ref="E47:F48"/>
  </mergeCells>
  <phoneticPr fontId="37"/>
  <hyperlinks>
    <hyperlink ref="D2:F2" r:id="rId1" display="※susiyad@outlook.jpへメール" xr:uid="{00000000-0004-0000-0200-000000000000}"/>
  </hyperlinks>
  <pageMargins left="0.62916666666666698" right="0" top="0" bottom="0" header="0" footer="0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7"/>
  <sheetViews>
    <sheetView topLeftCell="A7" workbookViewId="0">
      <selection activeCell="B22" sqref="B22:C22"/>
    </sheetView>
  </sheetViews>
  <sheetFormatPr defaultColWidth="9" defaultRowHeight="13.2"/>
  <cols>
    <col min="1" max="1" width="21.109375" customWidth="1"/>
    <col min="2" max="3" width="6.6640625" customWidth="1"/>
    <col min="4" max="4" width="20.6640625" customWidth="1"/>
    <col min="5" max="5" width="6.6640625" customWidth="1"/>
    <col min="6" max="6" width="6.33203125" customWidth="1"/>
    <col min="7" max="7" width="20.33203125" customWidth="1"/>
    <col min="8" max="9" width="6.6640625" customWidth="1"/>
    <col min="10" max="17" width="7.33203125" customWidth="1"/>
    <col min="18" max="18" width="9.44140625" customWidth="1"/>
    <col min="19" max="19" width="7.33203125" customWidth="1"/>
    <col min="20" max="20" width="9.44140625" customWidth="1"/>
  </cols>
  <sheetData>
    <row r="1" spans="1:20" ht="12" customHeight="1">
      <c r="A1" s="106" t="s">
        <v>0</v>
      </c>
      <c r="B1" s="106"/>
      <c r="C1" s="106"/>
      <c r="D1" s="106"/>
      <c r="E1" s="104" t="s">
        <v>1</v>
      </c>
      <c r="F1" s="105"/>
      <c r="G1" s="105"/>
      <c r="H1" s="105"/>
      <c r="I1" s="105"/>
      <c r="J1" s="114" t="s">
        <v>2</v>
      </c>
      <c r="K1" s="114"/>
      <c r="L1" s="114"/>
      <c r="M1" s="114"/>
      <c r="N1" s="114"/>
      <c r="O1" s="114"/>
      <c r="P1" s="114"/>
    </row>
    <row r="2" spans="1:20" ht="12" customHeight="1" thickBot="1">
      <c r="A2" s="106"/>
      <c r="B2" s="106"/>
      <c r="C2" s="106"/>
      <c r="D2" s="106"/>
      <c r="E2" s="105"/>
      <c r="F2" s="105"/>
      <c r="G2" s="105"/>
      <c r="H2" s="105"/>
      <c r="I2" s="105"/>
      <c r="J2" s="114"/>
      <c r="K2" s="114"/>
      <c r="L2" s="114"/>
      <c r="M2" s="114"/>
      <c r="N2" s="114"/>
      <c r="O2" s="114"/>
      <c r="P2" s="114"/>
    </row>
    <row r="3" spans="1:20" ht="15" customHeight="1">
      <c r="A3" s="74" t="s">
        <v>3</v>
      </c>
      <c r="B3" s="118" t="s">
        <v>4</v>
      </c>
      <c r="C3" s="118"/>
      <c r="D3" s="75" t="s">
        <v>5</v>
      </c>
      <c r="E3" s="118" t="s">
        <v>4</v>
      </c>
      <c r="F3" s="118"/>
      <c r="G3" s="75" t="s">
        <v>6</v>
      </c>
      <c r="H3" s="118" t="s">
        <v>4</v>
      </c>
      <c r="I3" s="119"/>
      <c r="J3" s="262" t="s">
        <v>7</v>
      </c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8.600000000000001" customHeight="1" thickBot="1">
      <c r="A4" s="76" t="s">
        <v>8</v>
      </c>
      <c r="B4" s="41" t="s">
        <v>9</v>
      </c>
      <c r="C4" s="41" t="s">
        <v>10</v>
      </c>
      <c r="D4" s="41" t="s">
        <v>8</v>
      </c>
      <c r="E4" s="41" t="s">
        <v>9</v>
      </c>
      <c r="F4" s="41" t="s">
        <v>10</v>
      </c>
      <c r="G4" s="41" t="s">
        <v>8</v>
      </c>
      <c r="H4" s="41" t="s">
        <v>9</v>
      </c>
      <c r="I4" s="77" t="s">
        <v>10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8.600000000000001" customHeight="1">
      <c r="A5" s="78" t="s">
        <v>11</v>
      </c>
      <c r="B5" s="43"/>
      <c r="C5" s="92"/>
      <c r="D5" s="42" t="s">
        <v>46</v>
      </c>
      <c r="E5" s="43"/>
      <c r="F5" s="92"/>
      <c r="G5" s="42" t="s">
        <v>34</v>
      </c>
      <c r="H5" s="43"/>
      <c r="I5" s="93"/>
      <c r="J5" s="54" t="s">
        <v>14</v>
      </c>
      <c r="K5" s="55" t="s">
        <v>15</v>
      </c>
      <c r="L5" s="55" t="s">
        <v>16</v>
      </c>
      <c r="M5" s="55" t="s">
        <v>17</v>
      </c>
      <c r="N5" s="55" t="s">
        <v>18</v>
      </c>
      <c r="O5" s="55" t="s">
        <v>19</v>
      </c>
      <c r="P5" s="55" t="s">
        <v>20</v>
      </c>
      <c r="Q5" s="62" t="s">
        <v>21</v>
      </c>
      <c r="R5" s="63" t="s">
        <v>22</v>
      </c>
      <c r="S5" s="64" t="s">
        <v>23</v>
      </c>
      <c r="T5" s="63" t="s">
        <v>24</v>
      </c>
    </row>
    <row r="6" spans="1:20" ht="18.600000000000001" customHeight="1" thickBot="1">
      <c r="A6" s="78" t="s">
        <v>25</v>
      </c>
      <c r="B6" s="43"/>
      <c r="C6" s="92"/>
      <c r="D6" s="42" t="s">
        <v>26</v>
      </c>
      <c r="E6" s="43"/>
      <c r="F6" s="92"/>
      <c r="G6" s="42" t="s">
        <v>27</v>
      </c>
      <c r="H6" s="43"/>
      <c r="I6" s="93"/>
      <c r="J6" s="56">
        <f>SUM(B5:C25)*110</f>
        <v>0</v>
      </c>
      <c r="K6" s="57">
        <f>SUM(E5:F29)*165</f>
        <v>0</v>
      </c>
      <c r="L6" s="57">
        <f>SUM(H5:I25)*220</f>
        <v>0</v>
      </c>
      <c r="M6" s="57">
        <f>SUM(H27:I35)*275</f>
        <v>0</v>
      </c>
      <c r="N6" s="57">
        <f>SUM(B27:C36)*330</f>
        <v>0</v>
      </c>
      <c r="O6" s="57">
        <f>SUM(E31:F33)*550</f>
        <v>0</v>
      </c>
      <c r="P6" s="57">
        <f>SUM(E35:F37)*880</f>
        <v>0</v>
      </c>
      <c r="Q6" s="65">
        <f>SUM(H37:I37)*1100</f>
        <v>0</v>
      </c>
      <c r="R6" s="66">
        <f>SUM(J6:Q6)</f>
        <v>0</v>
      </c>
      <c r="S6" s="67">
        <f>T6-R6</f>
        <v>0</v>
      </c>
      <c r="T6" s="68">
        <f>R6*1.08</f>
        <v>0</v>
      </c>
    </row>
    <row r="7" spans="1:20" ht="18.600000000000001" customHeight="1">
      <c r="A7" s="79" t="s">
        <v>28</v>
      </c>
      <c r="B7" s="43"/>
      <c r="C7" s="92"/>
      <c r="D7" s="42" t="s">
        <v>52</v>
      </c>
      <c r="E7" s="43"/>
      <c r="F7" s="92"/>
      <c r="G7" s="42" t="s">
        <v>13</v>
      </c>
      <c r="H7" s="43"/>
      <c r="I7" s="93"/>
      <c r="J7" s="54" t="s">
        <v>14</v>
      </c>
      <c r="K7" s="55" t="s">
        <v>15</v>
      </c>
      <c r="L7" s="55" t="s">
        <v>16</v>
      </c>
      <c r="M7" s="55" t="s">
        <v>17</v>
      </c>
      <c r="N7" s="55" t="s">
        <v>18</v>
      </c>
      <c r="O7" s="55" t="s">
        <v>19</v>
      </c>
      <c r="P7" s="55" t="s">
        <v>20</v>
      </c>
      <c r="Q7" s="62" t="s">
        <v>21</v>
      </c>
      <c r="R7" s="122" t="s">
        <v>31</v>
      </c>
      <c r="S7" s="123"/>
    </row>
    <row r="8" spans="1:20" ht="18.600000000000001" customHeight="1" thickBot="1">
      <c r="A8" s="78" t="s">
        <v>32</v>
      </c>
      <c r="B8" s="43"/>
      <c r="C8" s="92"/>
      <c r="D8" s="42" t="s">
        <v>12</v>
      </c>
      <c r="E8" s="43"/>
      <c r="F8" s="92"/>
      <c r="G8" s="42" t="s">
        <v>30</v>
      </c>
      <c r="H8" s="43"/>
      <c r="I8" s="93"/>
      <c r="J8" s="58">
        <f>SUM(C5:C25)</f>
        <v>0</v>
      </c>
      <c r="K8" s="59">
        <f>SUM(E5:F29)</f>
        <v>0</v>
      </c>
      <c r="L8" s="59">
        <f>SUM(H4:I25)</f>
        <v>0</v>
      </c>
      <c r="M8" s="59">
        <f>SUM(H27:I30)</f>
        <v>0</v>
      </c>
      <c r="N8" s="59">
        <f>SUM(B27:C36)</f>
        <v>0</v>
      </c>
      <c r="O8" s="59">
        <f>SUM(E31:F32)</f>
        <v>0</v>
      </c>
      <c r="P8" s="59">
        <f>SUM(H35:I35)</f>
        <v>0</v>
      </c>
      <c r="Q8" s="69">
        <f>SUM(H37:I37)</f>
        <v>0</v>
      </c>
      <c r="R8" s="70">
        <f>SUM(J8:Q8)</f>
        <v>0</v>
      </c>
      <c r="S8" s="71" t="s">
        <v>35</v>
      </c>
    </row>
    <row r="9" spans="1:20" ht="18.600000000000001" customHeight="1">
      <c r="A9" s="78" t="s">
        <v>36</v>
      </c>
      <c r="B9" s="43"/>
      <c r="C9" s="92"/>
      <c r="D9" s="42" t="s">
        <v>49</v>
      </c>
      <c r="E9" s="43"/>
      <c r="F9" s="92"/>
      <c r="G9" s="42" t="s">
        <v>221</v>
      </c>
      <c r="H9" s="43"/>
      <c r="I9" s="93"/>
    </row>
    <row r="10" spans="1:20" ht="18.600000000000001" customHeight="1">
      <c r="A10" s="78" t="s">
        <v>39</v>
      </c>
      <c r="B10" s="43"/>
      <c r="C10" s="92"/>
      <c r="D10" s="42" t="s">
        <v>40</v>
      </c>
      <c r="E10" s="43"/>
      <c r="F10" s="92"/>
      <c r="G10" s="42" t="s">
        <v>38</v>
      </c>
      <c r="H10" s="43"/>
      <c r="I10" s="93"/>
    </row>
    <row r="11" spans="1:20" ht="18.600000000000001" customHeight="1">
      <c r="A11" s="78" t="s">
        <v>42</v>
      </c>
      <c r="B11" s="43"/>
      <c r="C11" s="92"/>
      <c r="D11" s="42" t="s">
        <v>33</v>
      </c>
      <c r="E11" s="43"/>
      <c r="F11" s="92"/>
      <c r="G11" s="42" t="s">
        <v>41</v>
      </c>
      <c r="H11" s="43"/>
      <c r="I11" s="93"/>
    </row>
    <row r="12" spans="1:20" ht="18.600000000000001" customHeight="1">
      <c r="A12" s="78" t="s">
        <v>45</v>
      </c>
      <c r="B12" s="43"/>
      <c r="C12" s="92"/>
      <c r="D12" s="44" t="s">
        <v>37</v>
      </c>
      <c r="E12" s="43"/>
      <c r="F12" s="92"/>
      <c r="G12" s="42" t="s">
        <v>44</v>
      </c>
      <c r="H12" s="43"/>
      <c r="I12" s="93"/>
    </row>
    <row r="13" spans="1:20" ht="18.600000000000001" customHeight="1">
      <c r="A13" s="78" t="s">
        <v>48</v>
      </c>
      <c r="B13" s="43"/>
      <c r="C13" s="92"/>
      <c r="D13" s="42" t="s">
        <v>61</v>
      </c>
      <c r="E13" s="43"/>
      <c r="F13" s="92"/>
      <c r="G13" s="42" t="s">
        <v>58</v>
      </c>
      <c r="H13" s="92"/>
      <c r="I13" s="93"/>
    </row>
    <row r="14" spans="1:20" ht="18.600000000000001" customHeight="1">
      <c r="A14" s="78" t="s">
        <v>51</v>
      </c>
      <c r="B14" s="43"/>
      <c r="C14" s="92"/>
      <c r="D14" s="42" t="s">
        <v>29</v>
      </c>
      <c r="E14" s="43"/>
      <c r="F14" s="92"/>
      <c r="G14" s="42" t="s">
        <v>60</v>
      </c>
      <c r="H14" s="92"/>
      <c r="I14" s="93"/>
    </row>
    <row r="15" spans="1:20" ht="18.600000000000001" customHeight="1">
      <c r="A15" s="78" t="s">
        <v>54</v>
      </c>
      <c r="B15" s="43"/>
      <c r="C15" s="92"/>
      <c r="D15" s="42" t="s">
        <v>43</v>
      </c>
      <c r="E15" s="43"/>
      <c r="F15" s="92"/>
      <c r="G15" s="42" t="s">
        <v>62</v>
      </c>
      <c r="H15" s="92"/>
      <c r="I15" s="80"/>
    </row>
    <row r="16" spans="1:20" ht="18.600000000000001" customHeight="1">
      <c r="A16" s="78" t="s">
        <v>56</v>
      </c>
      <c r="B16" s="43"/>
      <c r="C16" s="92"/>
      <c r="D16" s="42" t="s">
        <v>59</v>
      </c>
      <c r="E16" s="43"/>
      <c r="F16" s="92"/>
      <c r="G16" s="42" t="s">
        <v>65</v>
      </c>
      <c r="H16" s="46"/>
      <c r="I16" s="80"/>
    </row>
    <row r="17" spans="1:10" ht="18.600000000000001" customHeight="1">
      <c r="A17" s="78" t="s">
        <v>287</v>
      </c>
      <c r="B17" s="43"/>
      <c r="C17" s="92"/>
      <c r="D17" s="42" t="s">
        <v>57</v>
      </c>
      <c r="E17" s="43"/>
      <c r="F17" s="46"/>
      <c r="G17" s="42" t="s">
        <v>67</v>
      </c>
      <c r="H17" s="46"/>
      <c r="I17" s="80"/>
    </row>
    <row r="18" spans="1:10" ht="18.600000000000001" customHeight="1">
      <c r="A18" s="78" t="s">
        <v>288</v>
      </c>
      <c r="B18" s="43"/>
      <c r="C18" s="92"/>
      <c r="D18" s="42" t="s">
        <v>66</v>
      </c>
      <c r="E18" s="43"/>
      <c r="F18" s="92"/>
      <c r="G18" s="42" t="s">
        <v>70</v>
      </c>
      <c r="H18" s="46"/>
      <c r="I18" s="80"/>
    </row>
    <row r="19" spans="1:10" ht="18.600000000000001" customHeight="1">
      <c r="A19" s="78" t="s">
        <v>63</v>
      </c>
      <c r="B19" s="43"/>
      <c r="C19" s="92"/>
      <c r="D19" s="42" t="s">
        <v>69</v>
      </c>
      <c r="E19" s="43"/>
      <c r="F19" s="92"/>
      <c r="G19" s="42" t="s">
        <v>73</v>
      </c>
      <c r="H19" s="46"/>
      <c r="I19" s="80"/>
    </row>
    <row r="20" spans="1:10" ht="18.600000000000001" customHeight="1">
      <c r="A20" s="78" t="s">
        <v>289</v>
      </c>
      <c r="B20" s="43"/>
      <c r="C20" s="92"/>
      <c r="D20" s="42" t="s">
        <v>64</v>
      </c>
      <c r="E20" s="43"/>
      <c r="F20" s="92"/>
      <c r="G20" s="42" t="s">
        <v>76</v>
      </c>
      <c r="H20" s="46"/>
      <c r="I20" s="80"/>
    </row>
    <row r="21" spans="1:10" ht="18.600000000000001" customHeight="1">
      <c r="A21" s="78" t="s">
        <v>68</v>
      </c>
      <c r="B21" s="43"/>
      <c r="C21" s="92"/>
      <c r="D21" s="42" t="s">
        <v>72</v>
      </c>
      <c r="E21" s="46"/>
      <c r="F21" s="92"/>
      <c r="G21" s="42" t="s">
        <v>78</v>
      </c>
      <c r="H21" s="46"/>
      <c r="I21" s="80"/>
    </row>
    <row r="22" spans="1:10" ht="18.600000000000001" customHeight="1">
      <c r="A22" s="78" t="s">
        <v>71</v>
      </c>
      <c r="B22" s="43"/>
      <c r="C22" s="92"/>
      <c r="D22" s="42" t="s">
        <v>75</v>
      </c>
      <c r="E22" s="43"/>
      <c r="F22" s="92"/>
      <c r="G22" s="42" t="s">
        <v>80</v>
      </c>
      <c r="H22" s="46"/>
      <c r="I22" s="80"/>
    </row>
    <row r="23" spans="1:10" ht="18.600000000000001" customHeight="1">
      <c r="A23" s="78" t="s">
        <v>74</v>
      </c>
      <c r="B23" s="43"/>
      <c r="C23" s="92"/>
      <c r="D23" s="49" t="s">
        <v>77</v>
      </c>
      <c r="E23" s="43"/>
      <c r="F23" s="92"/>
      <c r="G23" s="42" t="s">
        <v>82</v>
      </c>
      <c r="H23" s="46"/>
      <c r="I23" s="80"/>
    </row>
    <row r="24" spans="1:10" ht="18.600000000000001" customHeight="1">
      <c r="A24" s="78" t="s">
        <v>231</v>
      </c>
      <c r="B24" s="43"/>
      <c r="C24" s="92"/>
      <c r="D24" s="42" t="s">
        <v>79</v>
      </c>
      <c r="E24" s="46"/>
      <c r="F24" s="92"/>
      <c r="G24" s="42" t="s">
        <v>85</v>
      </c>
      <c r="H24" s="46"/>
      <c r="I24" s="80"/>
    </row>
    <row r="25" spans="1:10" ht="18.600000000000001" customHeight="1">
      <c r="A25" s="81"/>
      <c r="B25" s="48"/>
      <c r="C25" s="48"/>
      <c r="D25" s="42" t="s">
        <v>81</v>
      </c>
      <c r="E25" s="46"/>
      <c r="F25" s="92"/>
      <c r="G25" s="47"/>
      <c r="H25" s="48"/>
      <c r="I25" s="83"/>
    </row>
    <row r="26" spans="1:10" ht="18.600000000000001" customHeight="1">
      <c r="A26" s="82" t="s">
        <v>83</v>
      </c>
      <c r="B26" s="120" t="s">
        <v>4</v>
      </c>
      <c r="C26" s="120"/>
      <c r="D26" s="42" t="s">
        <v>84</v>
      </c>
      <c r="E26" s="43"/>
      <c r="F26" s="92"/>
      <c r="G26" s="40" t="s">
        <v>93</v>
      </c>
      <c r="H26" s="120" t="s">
        <v>4</v>
      </c>
      <c r="I26" s="121"/>
    </row>
    <row r="27" spans="1:10" ht="18.600000000000001" customHeight="1">
      <c r="A27" s="78" t="s">
        <v>86</v>
      </c>
      <c r="B27" s="43"/>
      <c r="C27" s="46"/>
      <c r="D27" s="42" t="s">
        <v>87</v>
      </c>
      <c r="E27" s="46"/>
      <c r="F27" s="92"/>
      <c r="G27" s="42" t="s">
        <v>47</v>
      </c>
      <c r="H27" s="43"/>
      <c r="I27" s="93"/>
    </row>
    <row r="28" spans="1:10" ht="18.600000000000001" customHeight="1">
      <c r="A28" s="78" t="s">
        <v>88</v>
      </c>
      <c r="B28" s="43"/>
      <c r="C28" s="46"/>
      <c r="D28" s="42" t="s">
        <v>89</v>
      </c>
      <c r="E28" s="46"/>
      <c r="F28" s="92"/>
      <c r="G28" s="45" t="s">
        <v>50</v>
      </c>
      <c r="H28" s="43"/>
      <c r="I28" s="93"/>
    </row>
    <row r="29" spans="1:10" ht="18.600000000000001" customHeight="1">
      <c r="A29" s="78" t="s">
        <v>90</v>
      </c>
      <c r="B29" s="92"/>
      <c r="C29" s="92"/>
      <c r="D29" s="42"/>
      <c r="E29" s="46"/>
      <c r="F29" s="92"/>
      <c r="G29" s="42" t="s">
        <v>53</v>
      </c>
      <c r="H29" s="92"/>
      <c r="I29" s="93"/>
      <c r="J29" s="60"/>
    </row>
    <row r="30" spans="1:10" ht="18.600000000000001" customHeight="1">
      <c r="A30" s="78" t="s">
        <v>92</v>
      </c>
      <c r="B30" s="92"/>
      <c r="C30" s="92"/>
      <c r="D30" s="40" t="s">
        <v>91</v>
      </c>
      <c r="E30" s="120" t="s">
        <v>4</v>
      </c>
      <c r="F30" s="120"/>
      <c r="G30" s="42" t="s">
        <v>55</v>
      </c>
      <c r="H30" s="92"/>
      <c r="I30" s="93"/>
      <c r="J30" s="60"/>
    </row>
    <row r="31" spans="1:10" ht="18.600000000000001" customHeight="1">
      <c r="A31" s="84" t="s">
        <v>95</v>
      </c>
      <c r="B31" s="92"/>
      <c r="C31" s="92"/>
      <c r="D31" s="42" t="s">
        <v>94</v>
      </c>
      <c r="E31" s="92"/>
      <c r="F31" s="92"/>
      <c r="G31" s="42" t="s">
        <v>96</v>
      </c>
      <c r="H31" s="43"/>
      <c r="I31" s="80"/>
      <c r="J31" s="60"/>
    </row>
    <row r="32" spans="1:10" ht="18.600000000000001" customHeight="1">
      <c r="A32" s="78" t="s">
        <v>98</v>
      </c>
      <c r="B32" s="92"/>
      <c r="C32" s="92"/>
      <c r="D32" s="42" t="s">
        <v>97</v>
      </c>
      <c r="E32" s="92"/>
      <c r="F32" s="92"/>
      <c r="G32" s="42" t="s">
        <v>99</v>
      </c>
      <c r="H32" s="43"/>
      <c r="I32" s="80"/>
      <c r="J32" s="61"/>
    </row>
    <row r="33" spans="1:9" ht="18.600000000000001" customHeight="1">
      <c r="A33" s="78" t="s">
        <v>101</v>
      </c>
      <c r="B33" s="92"/>
      <c r="C33" s="92"/>
      <c r="D33" s="42"/>
      <c r="E33" s="92"/>
      <c r="F33" s="92"/>
      <c r="G33" s="42"/>
      <c r="H33" s="46"/>
      <c r="I33" s="80"/>
    </row>
    <row r="34" spans="1:9" ht="18.600000000000001" customHeight="1">
      <c r="A34" s="78" t="s">
        <v>103</v>
      </c>
      <c r="B34" s="50"/>
      <c r="C34" s="46"/>
      <c r="D34" s="40" t="s">
        <v>100</v>
      </c>
      <c r="E34" s="120" t="s">
        <v>4</v>
      </c>
      <c r="F34" s="120"/>
      <c r="G34" s="42"/>
      <c r="H34" s="92"/>
      <c r="I34" s="93"/>
    </row>
    <row r="35" spans="1:9" ht="18.600000000000001" customHeight="1">
      <c r="A35" s="78" t="s">
        <v>104</v>
      </c>
      <c r="B35" s="50"/>
      <c r="C35" s="46"/>
      <c r="D35" s="42" t="s">
        <v>102</v>
      </c>
      <c r="E35" s="92"/>
      <c r="F35" s="46"/>
      <c r="G35" s="42"/>
      <c r="H35" s="92"/>
      <c r="I35" s="80"/>
    </row>
    <row r="36" spans="1:9" ht="18.600000000000001" customHeight="1">
      <c r="A36" s="78" t="s">
        <v>106</v>
      </c>
      <c r="B36" s="46"/>
      <c r="C36" s="46"/>
      <c r="D36" s="42"/>
      <c r="E36" s="92"/>
      <c r="F36" s="46"/>
      <c r="G36" s="40" t="s">
        <v>105</v>
      </c>
      <c r="H36" s="120" t="s">
        <v>4</v>
      </c>
      <c r="I36" s="121"/>
    </row>
    <row r="37" spans="1:9" ht="18.600000000000001" customHeight="1" thickBot="1">
      <c r="A37" s="85"/>
      <c r="B37" s="86"/>
      <c r="C37" s="86"/>
      <c r="D37" s="87"/>
      <c r="E37" s="88"/>
      <c r="F37" s="86"/>
      <c r="G37" s="87" t="s">
        <v>107</v>
      </c>
      <c r="H37" s="88"/>
      <c r="I37" s="89"/>
    </row>
    <row r="38" spans="1:9" ht="24" customHeight="1" thickBot="1">
      <c r="A38" s="257" t="s">
        <v>248</v>
      </c>
      <c r="B38" s="258"/>
      <c r="C38" s="258"/>
      <c r="D38" s="259"/>
      <c r="E38" s="257" t="s">
        <v>108</v>
      </c>
      <c r="F38" s="109"/>
      <c r="G38" s="258" t="s">
        <v>109</v>
      </c>
      <c r="H38" s="192"/>
      <c r="I38" s="109"/>
    </row>
    <row r="39" spans="1:9" ht="24" customHeight="1" thickBot="1">
      <c r="A39" s="107" t="s">
        <v>110</v>
      </c>
      <c r="B39" s="100"/>
      <c r="C39" s="260"/>
      <c r="D39" s="261"/>
      <c r="E39" s="115" t="s">
        <v>111</v>
      </c>
      <c r="F39" s="116"/>
      <c r="G39" s="117" t="s">
        <v>112</v>
      </c>
      <c r="H39" s="98"/>
      <c r="I39" s="116"/>
    </row>
    <row r="40" spans="1:9" ht="19.2" customHeight="1">
      <c r="A40" s="108"/>
      <c r="B40" s="109"/>
      <c r="C40" s="221"/>
      <c r="D40" s="219"/>
      <c r="E40" s="115" t="s">
        <v>113</v>
      </c>
      <c r="F40" s="116"/>
      <c r="G40" s="32"/>
      <c r="H40" s="26" t="s">
        <v>35</v>
      </c>
      <c r="I40" s="33"/>
    </row>
    <row r="41" spans="1:9" ht="21.6" thickBot="1">
      <c r="A41" s="115" t="s">
        <v>114</v>
      </c>
      <c r="B41" s="116"/>
      <c r="C41" s="128"/>
      <c r="D41" s="129"/>
      <c r="E41" s="130" t="s">
        <v>115</v>
      </c>
      <c r="F41" s="131"/>
      <c r="G41" s="131"/>
      <c r="H41" s="131"/>
      <c r="I41" s="132"/>
    </row>
    <row r="42" spans="1:9" ht="21.6" thickBot="1">
      <c r="A42" s="51" t="s">
        <v>116</v>
      </c>
      <c r="B42" s="98" t="s">
        <v>117</v>
      </c>
      <c r="C42" s="99"/>
      <c r="D42" s="100"/>
      <c r="E42" s="101" t="s">
        <v>118</v>
      </c>
      <c r="F42" s="102"/>
      <c r="G42" s="102"/>
      <c r="H42" s="102"/>
      <c r="I42" s="103"/>
    </row>
    <row r="43" spans="1:9" ht="16.2">
      <c r="A43" s="52" t="s">
        <v>119</v>
      </c>
      <c r="B43" s="53"/>
      <c r="C43" s="135" t="s">
        <v>202</v>
      </c>
      <c r="D43" s="136"/>
      <c r="E43" s="136"/>
      <c r="F43" s="139" t="s">
        <v>120</v>
      </c>
      <c r="G43" s="140"/>
      <c r="H43" s="140"/>
      <c r="I43" s="141"/>
    </row>
    <row r="44" spans="1:9" ht="21" customHeight="1">
      <c r="A44" s="263" t="s">
        <v>218</v>
      </c>
      <c r="B44" s="264"/>
      <c r="C44" s="137" t="s">
        <v>220</v>
      </c>
      <c r="D44" s="138"/>
      <c r="E44" s="138"/>
      <c r="F44" s="142"/>
      <c r="G44" s="143"/>
      <c r="H44" s="143"/>
      <c r="I44" s="144"/>
    </row>
    <row r="45" spans="1:9" ht="21" customHeight="1" thickBot="1">
      <c r="A45" s="265" t="s">
        <v>219</v>
      </c>
      <c r="B45" s="266"/>
      <c r="C45" s="125" t="s">
        <v>219</v>
      </c>
      <c r="D45" s="127"/>
      <c r="E45" s="127"/>
      <c r="F45" s="125">
        <v>0.1</v>
      </c>
      <c r="G45" s="127"/>
      <c r="H45" s="127"/>
      <c r="I45" s="126"/>
    </row>
    <row r="46" spans="1:9" ht="21.6" thickBot="1">
      <c r="A46" s="145" t="s">
        <v>203</v>
      </c>
      <c r="B46" s="146"/>
      <c r="C46" s="90"/>
      <c r="D46" s="91"/>
      <c r="E46" s="145" t="s">
        <v>121</v>
      </c>
      <c r="F46" s="150"/>
      <c r="G46" s="151"/>
      <c r="H46" s="151"/>
      <c r="I46" s="152"/>
    </row>
    <row r="47" spans="1:9" s="94" customFormat="1" ht="14.4">
      <c r="A47" s="94" t="s">
        <v>225</v>
      </c>
      <c r="B47" s="94" t="s">
        <v>226</v>
      </c>
      <c r="D47" s="95" t="s">
        <v>227</v>
      </c>
    </row>
  </sheetData>
  <sortState xmlns:xlrd2="http://schemas.microsoft.com/office/spreadsheetml/2017/richdata2" ref="D18:D20">
    <sortCondition ref="D18:D20"/>
  </sortState>
  <mergeCells count="37">
    <mergeCell ref="R7:S7"/>
    <mergeCell ref="B26:C26"/>
    <mergeCell ref="J3:T4"/>
    <mergeCell ref="A44:B44"/>
    <mergeCell ref="E46:F46"/>
    <mergeCell ref="G46:I46"/>
    <mergeCell ref="A46:B46"/>
    <mergeCell ref="A45:B45"/>
    <mergeCell ref="C45:E45"/>
    <mergeCell ref="F45:I45"/>
    <mergeCell ref="A1:D2"/>
    <mergeCell ref="E1:I2"/>
    <mergeCell ref="A39:B40"/>
    <mergeCell ref="C39:D40"/>
    <mergeCell ref="B42:D42"/>
    <mergeCell ref="E42:I42"/>
    <mergeCell ref="E39:F39"/>
    <mergeCell ref="G39:I39"/>
    <mergeCell ref="E40:F40"/>
    <mergeCell ref="A41:B41"/>
    <mergeCell ref="C41:D41"/>
    <mergeCell ref="J1:P2"/>
    <mergeCell ref="C43:E43"/>
    <mergeCell ref="C44:E44"/>
    <mergeCell ref="F43:I43"/>
    <mergeCell ref="F44:I44"/>
    <mergeCell ref="E41:I41"/>
    <mergeCell ref="E30:F30"/>
    <mergeCell ref="H26:I26"/>
    <mergeCell ref="E34:F34"/>
    <mergeCell ref="H36:I36"/>
    <mergeCell ref="A38:D38"/>
    <mergeCell ref="E38:F38"/>
    <mergeCell ref="G38:I38"/>
    <mergeCell ref="B3:C3"/>
    <mergeCell ref="E3:F3"/>
    <mergeCell ref="H3:I3"/>
  </mergeCells>
  <phoneticPr fontId="37"/>
  <hyperlinks>
    <hyperlink ref="E1:I2" r:id="rId1" display="　※ susiyad@outlook.jpへメール" xr:uid="{00000000-0004-0000-0300-000000000000}"/>
    <hyperlink ref="E41:I41" r:id="rId2" display="※susiyad@outlook.jpへメール" xr:uid="{00000000-0004-0000-0300-000001000000}"/>
  </hyperlinks>
  <pageMargins left="7.7777777777777807E-2" right="7.7777777777777807E-2" top="0.235416666666667" bottom="0.15625" header="0.118055555555556" footer="0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3"/>
  <sheetViews>
    <sheetView workbookViewId="0">
      <selection activeCell="B22" sqref="B22:C22"/>
    </sheetView>
  </sheetViews>
  <sheetFormatPr defaultColWidth="8.109375" defaultRowHeight="13.2"/>
  <cols>
    <col min="1" max="1" width="8.109375" customWidth="1"/>
    <col min="15" max="15" width="10.44140625" customWidth="1"/>
  </cols>
  <sheetData>
    <row r="1" spans="1:12" ht="28.2">
      <c r="A1" s="29" t="s">
        <v>122</v>
      </c>
      <c r="G1" s="205" t="s">
        <v>115</v>
      </c>
      <c r="H1" s="205"/>
      <c r="I1" s="205"/>
      <c r="J1" s="205"/>
      <c r="K1" s="205"/>
      <c r="L1" s="205"/>
    </row>
    <row r="2" spans="1:12" ht="46.8">
      <c r="A2" s="200" t="s">
        <v>123</v>
      </c>
      <c r="B2" s="200"/>
      <c r="C2" s="200"/>
      <c r="D2" s="200"/>
      <c r="E2" s="200"/>
      <c r="F2" s="200"/>
      <c r="G2" s="206" t="s">
        <v>124</v>
      </c>
      <c r="H2" s="206"/>
      <c r="I2" s="206"/>
      <c r="J2" s="206"/>
      <c r="K2" s="206"/>
      <c r="L2" s="206"/>
    </row>
    <row r="3" spans="1:12">
      <c r="H3" s="160" t="s">
        <v>123</v>
      </c>
      <c r="I3" s="160"/>
      <c r="J3" s="160"/>
      <c r="K3" s="199" t="s">
        <v>4</v>
      </c>
      <c r="L3" s="199"/>
    </row>
    <row r="4" spans="1:12">
      <c r="H4" s="160"/>
      <c r="I4" s="160"/>
      <c r="J4" s="160"/>
      <c r="K4" s="36" t="s">
        <v>125</v>
      </c>
      <c r="L4" s="36" t="s">
        <v>10</v>
      </c>
    </row>
    <row r="5" spans="1:12" ht="13.2" customHeight="1">
      <c r="H5" s="155" t="s">
        <v>126</v>
      </c>
      <c r="I5" s="155" t="s">
        <v>233</v>
      </c>
      <c r="J5" s="155"/>
      <c r="K5" s="184"/>
      <c r="L5" s="184"/>
    </row>
    <row r="6" spans="1:12" ht="13.2" customHeight="1">
      <c r="H6" s="155"/>
      <c r="I6" s="155"/>
      <c r="J6" s="155"/>
      <c r="K6" s="184"/>
      <c r="L6" s="184"/>
    </row>
    <row r="7" spans="1:12" ht="13.2" customHeight="1">
      <c r="H7" s="155" t="s">
        <v>127</v>
      </c>
      <c r="I7" s="155" t="s">
        <v>234</v>
      </c>
      <c r="J7" s="155"/>
      <c r="K7" s="184"/>
      <c r="L7" s="184"/>
    </row>
    <row r="8" spans="1:12" ht="13.2" customHeight="1">
      <c r="H8" s="155"/>
      <c r="I8" s="155"/>
      <c r="J8" s="155"/>
      <c r="K8" s="184"/>
      <c r="L8" s="184"/>
    </row>
    <row r="9" spans="1:12" ht="13.2" customHeight="1">
      <c r="H9" s="155" t="s">
        <v>128</v>
      </c>
      <c r="I9" s="155" t="s">
        <v>235</v>
      </c>
      <c r="J9" s="155"/>
      <c r="K9" s="184"/>
      <c r="L9" s="184"/>
    </row>
    <row r="10" spans="1:12" ht="13.2" customHeight="1">
      <c r="H10" s="155"/>
      <c r="I10" s="155"/>
      <c r="J10" s="155"/>
      <c r="K10" s="184"/>
      <c r="L10" s="184"/>
    </row>
    <row r="11" spans="1:12" ht="13.2" customHeight="1">
      <c r="H11" s="155" t="s">
        <v>129</v>
      </c>
      <c r="I11" s="155" t="s">
        <v>236</v>
      </c>
      <c r="J11" s="155"/>
      <c r="K11" s="184"/>
      <c r="L11" s="184"/>
    </row>
    <row r="12" spans="1:12" ht="13.2" customHeight="1">
      <c r="H12" s="155"/>
      <c r="I12" s="155"/>
      <c r="J12" s="155"/>
      <c r="K12" s="184"/>
      <c r="L12" s="184"/>
    </row>
    <row r="13" spans="1:12" ht="13.2" customHeight="1">
      <c r="H13" s="155" t="s">
        <v>130</v>
      </c>
      <c r="I13" s="155" t="s">
        <v>237</v>
      </c>
      <c r="J13" s="155"/>
      <c r="K13" s="184"/>
      <c r="L13" s="184"/>
    </row>
    <row r="14" spans="1:12" ht="13.2" customHeight="1">
      <c r="H14" s="155"/>
      <c r="I14" s="155"/>
      <c r="J14" s="155"/>
      <c r="K14" s="184"/>
      <c r="L14" s="184"/>
    </row>
    <row r="15" spans="1:12" ht="46.8">
      <c r="A15" s="200" t="s">
        <v>131</v>
      </c>
      <c r="B15" s="200"/>
      <c r="C15" s="200"/>
      <c r="D15" s="200"/>
      <c r="E15" s="200"/>
      <c r="F15" s="200"/>
      <c r="G15" s="206" t="s">
        <v>132</v>
      </c>
      <c r="H15" s="206"/>
      <c r="I15" s="206"/>
      <c r="J15" s="206"/>
      <c r="K15" s="206"/>
      <c r="L15" s="206"/>
    </row>
    <row r="16" spans="1:12">
      <c r="H16" s="160" t="s">
        <v>131</v>
      </c>
      <c r="I16" s="160"/>
      <c r="J16" s="160"/>
      <c r="K16" s="199" t="s">
        <v>4</v>
      </c>
      <c r="L16" s="199"/>
    </row>
    <row r="17" spans="1:12">
      <c r="H17" s="160"/>
      <c r="I17" s="160"/>
      <c r="J17" s="160"/>
      <c r="K17" s="36" t="s">
        <v>125</v>
      </c>
      <c r="L17" s="36" t="s">
        <v>10</v>
      </c>
    </row>
    <row r="18" spans="1:12" ht="13.2" customHeight="1">
      <c r="H18" s="153" t="s">
        <v>126</v>
      </c>
      <c r="I18" s="156" t="s">
        <v>238</v>
      </c>
      <c r="J18" s="157"/>
      <c r="K18" s="186"/>
      <c r="L18" s="186"/>
    </row>
    <row r="19" spans="1:12" ht="13.2" customHeight="1">
      <c r="H19" s="154"/>
      <c r="I19" s="158"/>
      <c r="J19" s="159"/>
      <c r="K19" s="187"/>
      <c r="L19" s="187"/>
    </row>
    <row r="20" spans="1:12" ht="13.2" customHeight="1">
      <c r="H20" s="153" t="s">
        <v>127</v>
      </c>
      <c r="I20" s="156" t="s">
        <v>239</v>
      </c>
      <c r="J20" s="157"/>
      <c r="K20" s="186"/>
      <c r="L20" s="186"/>
    </row>
    <row r="21" spans="1:12" ht="13.2" customHeight="1">
      <c r="H21" s="154"/>
      <c r="I21" s="158"/>
      <c r="J21" s="159"/>
      <c r="K21" s="187"/>
      <c r="L21" s="187"/>
    </row>
    <row r="22" spans="1:12" ht="13.2" customHeight="1">
      <c r="H22" s="153" t="s">
        <v>128</v>
      </c>
      <c r="I22" s="156" t="s">
        <v>240</v>
      </c>
      <c r="J22" s="157"/>
      <c r="K22" s="186"/>
      <c r="L22" s="186"/>
    </row>
    <row r="23" spans="1:12" ht="13.2" customHeight="1">
      <c r="H23" s="154"/>
      <c r="I23" s="158"/>
      <c r="J23" s="159"/>
      <c r="K23" s="187"/>
      <c r="L23" s="187"/>
    </row>
    <row r="24" spans="1:12" ht="13.2" customHeight="1">
      <c r="H24" s="153" t="s">
        <v>129</v>
      </c>
      <c r="I24" s="156" t="s">
        <v>241</v>
      </c>
      <c r="J24" s="157"/>
      <c r="K24" s="186"/>
      <c r="L24" s="186"/>
    </row>
    <row r="25" spans="1:12" ht="13.2" customHeight="1">
      <c r="H25" s="154"/>
      <c r="I25" s="158"/>
      <c r="J25" s="159"/>
      <c r="K25" s="187"/>
      <c r="L25" s="187"/>
    </row>
    <row r="26" spans="1:12" ht="13.2" customHeight="1">
      <c r="H26" s="153" t="s">
        <v>130</v>
      </c>
      <c r="I26" s="156" t="s">
        <v>242</v>
      </c>
      <c r="J26" s="157"/>
      <c r="K26" s="186"/>
      <c r="L26" s="186"/>
    </row>
    <row r="27" spans="1:12" ht="13.2" customHeight="1">
      <c r="H27" s="154"/>
      <c r="I27" s="158"/>
      <c r="J27" s="159"/>
      <c r="K27" s="187"/>
      <c r="L27" s="187"/>
    </row>
    <row r="29" spans="1:12" ht="46.8">
      <c r="A29" s="200" t="s">
        <v>133</v>
      </c>
      <c r="B29" s="200"/>
      <c r="C29" s="200"/>
      <c r="D29" s="200"/>
      <c r="E29" s="200"/>
      <c r="F29" s="200"/>
      <c r="G29" s="206" t="s">
        <v>204</v>
      </c>
      <c r="H29" s="206"/>
      <c r="I29" s="206"/>
      <c r="J29" s="206"/>
      <c r="K29" s="206"/>
      <c r="L29" s="206"/>
    </row>
    <row r="30" spans="1:12" ht="15" customHeight="1">
      <c r="A30" s="30"/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</row>
    <row r="31" spans="1:12">
      <c r="H31" s="160" t="s">
        <v>133</v>
      </c>
      <c r="I31" s="160"/>
      <c r="J31" s="160"/>
      <c r="K31" s="199" t="s">
        <v>4</v>
      </c>
      <c r="L31" s="199"/>
    </row>
    <row r="32" spans="1:12">
      <c r="H32" s="160"/>
      <c r="I32" s="160"/>
      <c r="J32" s="160"/>
      <c r="K32" s="36" t="s">
        <v>125</v>
      </c>
      <c r="L32" s="36" t="s">
        <v>10</v>
      </c>
    </row>
    <row r="33" spans="1:15" ht="13.2" customHeight="1">
      <c r="H33" s="155" t="s">
        <v>126</v>
      </c>
      <c r="I33" s="155" t="s">
        <v>243</v>
      </c>
      <c r="J33" s="155"/>
      <c r="K33" s="184"/>
      <c r="L33" s="184"/>
    </row>
    <row r="34" spans="1:15" ht="13.2" customHeight="1">
      <c r="H34" s="155"/>
      <c r="I34" s="155"/>
      <c r="J34" s="155"/>
      <c r="K34" s="184"/>
      <c r="L34" s="184"/>
    </row>
    <row r="35" spans="1:15" ht="13.2" customHeight="1">
      <c r="H35" s="155" t="s">
        <v>127</v>
      </c>
      <c r="I35" s="155" t="s">
        <v>244</v>
      </c>
      <c r="J35" s="155"/>
      <c r="K35" s="184"/>
      <c r="L35" s="184"/>
    </row>
    <row r="36" spans="1:15" ht="13.2" customHeight="1">
      <c r="H36" s="155"/>
      <c r="I36" s="155"/>
      <c r="J36" s="155"/>
      <c r="K36" s="184"/>
      <c r="L36" s="184"/>
      <c r="N36" s="37" t="s">
        <v>7</v>
      </c>
    </row>
    <row r="37" spans="1:15" ht="13.2" customHeight="1">
      <c r="H37" s="155" t="s">
        <v>128</v>
      </c>
      <c r="I37" s="155" t="s">
        <v>245</v>
      </c>
      <c r="J37" s="155"/>
      <c r="K37" s="184"/>
      <c r="L37" s="184"/>
      <c r="N37" s="38" t="s">
        <v>123</v>
      </c>
      <c r="O37" s="39" t="str">
        <f>IF(COUNT($K$5:$L$14)&gt;=1,(K5+L5)*1458+(K7+L7)*2915+(K9+L9)*4373+(K11+L11)*5830+(K13+L13)*7288,"")</f>
        <v/>
      </c>
    </row>
    <row r="38" spans="1:15" ht="13.2" customHeight="1">
      <c r="H38" s="155"/>
      <c r="I38" s="155"/>
      <c r="J38" s="155"/>
      <c r="K38" s="184"/>
      <c r="L38" s="184"/>
      <c r="N38" s="38" t="s">
        <v>131</v>
      </c>
      <c r="O38" s="39" t="str">
        <f>IF(COUNT($K$18:$L$27)&gt;=1,(K18+L18)*1018+(K20+L20)*2035+(K22+L22)*3053+(K24+L24)*4070+(K26+L26)*5088,"")</f>
        <v/>
      </c>
    </row>
    <row r="39" spans="1:15" ht="13.2" customHeight="1">
      <c r="H39" s="155" t="s">
        <v>129</v>
      </c>
      <c r="I39" s="155" t="s">
        <v>246</v>
      </c>
      <c r="J39" s="155"/>
      <c r="K39" s="184"/>
      <c r="L39" s="184"/>
      <c r="N39" s="38" t="s">
        <v>133</v>
      </c>
      <c r="O39" s="39" t="str">
        <f>IF(COUNT($K$33:$L$40)&gt;=1,(K33+L33)*715+(K35+L35)*1430+(K37+L37)*2145+(K39+L39)*2860,"")</f>
        <v/>
      </c>
    </row>
    <row r="40" spans="1:15" ht="13.2" customHeight="1">
      <c r="H40" s="155"/>
      <c r="I40" s="155"/>
      <c r="J40" s="155"/>
      <c r="K40" s="184"/>
      <c r="L40" s="184"/>
      <c r="N40" s="38" t="s">
        <v>135</v>
      </c>
      <c r="O40" s="39" t="str">
        <f>IF(AND(O37="",O38="",O39=""),"",SUM(O37:O39))</f>
        <v/>
      </c>
    </row>
    <row r="41" spans="1:15">
      <c r="H41" s="185"/>
      <c r="I41" s="185"/>
      <c r="J41" s="185"/>
      <c r="K41" s="183"/>
      <c r="L41" s="183"/>
      <c r="N41" s="38" t="s">
        <v>136</v>
      </c>
      <c r="O41" s="39" t="str">
        <f>IF(O40="","",ROUNDUP(O40*1.08,0))</f>
        <v/>
      </c>
    </row>
    <row r="42" spans="1:15">
      <c r="H42" s="185"/>
      <c r="I42" s="185"/>
      <c r="J42" s="185"/>
      <c r="K42" s="183"/>
      <c r="L42" s="183"/>
    </row>
    <row r="43" spans="1:15" ht="9" customHeight="1"/>
    <row r="44" spans="1:15" ht="24" customHeight="1">
      <c r="A44" s="202" t="s">
        <v>249</v>
      </c>
      <c r="B44" s="203"/>
      <c r="C44" s="203"/>
      <c r="D44" s="203"/>
      <c r="E44" s="203"/>
      <c r="F44" s="203"/>
      <c r="G44" s="204"/>
      <c r="H44" s="133" t="s">
        <v>108</v>
      </c>
      <c r="I44" s="98"/>
      <c r="J44" s="117" t="s">
        <v>109</v>
      </c>
      <c r="K44" s="98"/>
      <c r="L44" s="116"/>
    </row>
    <row r="45" spans="1:15" ht="22.8" customHeight="1" thickBot="1">
      <c r="A45" s="107" t="s">
        <v>110</v>
      </c>
      <c r="B45" s="99"/>
      <c r="C45" s="99"/>
      <c r="D45" s="193" t="s">
        <v>137</v>
      </c>
      <c r="E45" s="194"/>
      <c r="F45" s="194"/>
      <c r="G45" s="195"/>
      <c r="H45" s="98" t="s">
        <v>111</v>
      </c>
      <c r="I45" s="98"/>
      <c r="J45" s="117" t="s">
        <v>112</v>
      </c>
      <c r="K45" s="98"/>
      <c r="L45" s="116"/>
    </row>
    <row r="46" spans="1:15" ht="23.4" customHeight="1" thickBot="1">
      <c r="A46" s="108"/>
      <c r="B46" s="192"/>
      <c r="C46" s="192"/>
      <c r="D46" s="196"/>
      <c r="E46" s="197"/>
      <c r="F46" s="197"/>
      <c r="G46" s="198"/>
      <c r="H46" s="115" t="s">
        <v>138</v>
      </c>
      <c r="I46" s="116"/>
      <c r="J46" s="32"/>
      <c r="K46" s="98" t="s">
        <v>139</v>
      </c>
      <c r="L46" s="116"/>
    </row>
    <row r="47" spans="1:15" ht="22.95" customHeight="1" thickBot="1">
      <c r="A47" s="107" t="s">
        <v>114</v>
      </c>
      <c r="B47" s="99"/>
      <c r="C47" s="100"/>
      <c r="D47" s="190"/>
      <c r="E47" s="182"/>
      <c r="F47" s="182"/>
      <c r="G47" s="191"/>
      <c r="H47" s="130" t="s">
        <v>115</v>
      </c>
      <c r="I47" s="131"/>
      <c r="J47" s="131"/>
      <c r="K47" s="131"/>
      <c r="L47" s="132"/>
    </row>
    <row r="48" spans="1:15" ht="22.95" customHeight="1" thickBot="1">
      <c r="A48" s="115" t="s">
        <v>116</v>
      </c>
      <c r="B48" s="98"/>
      <c r="C48" s="116"/>
      <c r="D48" s="98" t="s">
        <v>140</v>
      </c>
      <c r="E48" s="98"/>
      <c r="F48" s="98"/>
      <c r="G48" s="116"/>
      <c r="H48" s="188" t="s">
        <v>118</v>
      </c>
      <c r="I48" s="188"/>
      <c r="J48" s="188"/>
      <c r="K48" s="188"/>
      <c r="L48" s="189"/>
    </row>
    <row r="49" spans="1:12" ht="11.4" customHeight="1">
      <c r="A49" s="180" t="s">
        <v>141</v>
      </c>
      <c r="B49" s="182" t="s">
        <v>142</v>
      </c>
      <c r="C49" s="34"/>
      <c r="D49" s="180" t="s">
        <v>224</v>
      </c>
      <c r="E49" s="182" t="s">
        <v>142</v>
      </c>
      <c r="F49" s="34"/>
      <c r="G49" s="169" t="s">
        <v>144</v>
      </c>
      <c r="H49" s="166"/>
      <c r="I49" s="170" t="str">
        <f>IF(AND(A51="",D51=""),"",A51+D51)</f>
        <v/>
      </c>
      <c r="J49" s="170"/>
      <c r="K49" s="170"/>
      <c r="L49" s="171"/>
    </row>
    <row r="50" spans="1:12" ht="11.4" customHeight="1" thickBot="1">
      <c r="A50" s="181"/>
      <c r="B50" s="183"/>
      <c r="C50" s="35"/>
      <c r="D50" s="181"/>
      <c r="E50" s="183"/>
      <c r="F50" s="35"/>
      <c r="G50" s="167"/>
      <c r="H50" s="168"/>
      <c r="I50" s="172"/>
      <c r="J50" s="172"/>
      <c r="K50" s="172"/>
      <c r="L50" s="173"/>
    </row>
    <row r="51" spans="1:12" ht="11.4" customHeight="1">
      <c r="A51" s="161" t="str">
        <f>O40</f>
        <v/>
      </c>
      <c r="B51" s="162"/>
      <c r="C51" s="178" t="s">
        <v>145</v>
      </c>
      <c r="D51" s="174"/>
      <c r="E51" s="175"/>
      <c r="F51" s="178" t="s">
        <v>145</v>
      </c>
      <c r="G51" s="165" t="s">
        <v>136</v>
      </c>
      <c r="H51" s="166"/>
      <c r="I51" s="170" t="str">
        <f>IF(I49="","",ROUNDDOWN(I49*1.08,0))</f>
        <v/>
      </c>
      <c r="J51" s="170"/>
      <c r="K51" s="170"/>
      <c r="L51" s="171"/>
    </row>
    <row r="52" spans="1:12" ht="11.4" customHeight="1" thickBot="1">
      <c r="A52" s="163"/>
      <c r="B52" s="164"/>
      <c r="C52" s="179"/>
      <c r="D52" s="176"/>
      <c r="E52" s="177"/>
      <c r="F52" s="179"/>
      <c r="G52" s="167"/>
      <c r="H52" s="168"/>
      <c r="I52" s="172"/>
      <c r="J52" s="172"/>
      <c r="K52" s="172"/>
      <c r="L52" s="173"/>
    </row>
    <row r="53" spans="1:12" ht="19.8" customHeight="1">
      <c r="A53" s="94" t="s">
        <v>225</v>
      </c>
      <c r="B53" s="94"/>
      <c r="C53" s="94"/>
      <c r="D53" s="94" t="s">
        <v>226</v>
      </c>
      <c r="E53" s="94"/>
      <c r="F53" s="94"/>
      <c r="G53" s="94" t="s">
        <v>227</v>
      </c>
    </row>
  </sheetData>
  <mergeCells count="100">
    <mergeCell ref="G1:L1"/>
    <mergeCell ref="A2:F2"/>
    <mergeCell ref="G2:L2"/>
    <mergeCell ref="K3:L3"/>
    <mergeCell ref="A15:F15"/>
    <mergeCell ref="G15:L15"/>
    <mergeCell ref="K5:K6"/>
    <mergeCell ref="K7:K8"/>
    <mergeCell ref="K9:K10"/>
    <mergeCell ref="K11:K12"/>
    <mergeCell ref="K13:K14"/>
    <mergeCell ref="L5:L6"/>
    <mergeCell ref="L7:L8"/>
    <mergeCell ref="L9:L10"/>
    <mergeCell ref="L11:L12"/>
    <mergeCell ref="L13:L14"/>
    <mergeCell ref="K16:L16"/>
    <mergeCell ref="A29:F29"/>
    <mergeCell ref="G29:L29"/>
    <mergeCell ref="K31:L31"/>
    <mergeCell ref="A44:G44"/>
    <mergeCell ref="H44:I44"/>
    <mergeCell ref="J44:L44"/>
    <mergeCell ref="H37:H38"/>
    <mergeCell ref="H39:H40"/>
    <mergeCell ref="H41:H42"/>
    <mergeCell ref="K18:K19"/>
    <mergeCell ref="K20:K21"/>
    <mergeCell ref="K22:K23"/>
    <mergeCell ref="K24:K25"/>
    <mergeCell ref="K26:K27"/>
    <mergeCell ref="K33:K34"/>
    <mergeCell ref="H45:I45"/>
    <mergeCell ref="J45:L45"/>
    <mergeCell ref="H46:I46"/>
    <mergeCell ref="K46:L46"/>
    <mergeCell ref="A47:C47"/>
    <mergeCell ref="D47:G47"/>
    <mergeCell ref="H47:L47"/>
    <mergeCell ref="A45:C46"/>
    <mergeCell ref="D45:G46"/>
    <mergeCell ref="A48:C48"/>
    <mergeCell ref="D48:G48"/>
    <mergeCell ref="H48:L48"/>
    <mergeCell ref="A49:A50"/>
    <mergeCell ref="B49:B50"/>
    <mergeCell ref="G49:H50"/>
    <mergeCell ref="I49:L50"/>
    <mergeCell ref="C51:C52"/>
    <mergeCell ref="D49:D50"/>
    <mergeCell ref="E49:E50"/>
    <mergeCell ref="F51:F52"/>
    <mergeCell ref="H5:H6"/>
    <mergeCell ref="H7:H8"/>
    <mergeCell ref="H9:H10"/>
    <mergeCell ref="H11:H12"/>
    <mergeCell ref="H13:H14"/>
    <mergeCell ref="H18:H19"/>
    <mergeCell ref="H20:H21"/>
    <mergeCell ref="H22:H23"/>
    <mergeCell ref="H24:H25"/>
    <mergeCell ref="H26:H27"/>
    <mergeCell ref="H33:H34"/>
    <mergeCell ref="H35:H36"/>
    <mergeCell ref="L18:L19"/>
    <mergeCell ref="L20:L21"/>
    <mergeCell ref="L22:L23"/>
    <mergeCell ref="L24:L25"/>
    <mergeCell ref="L26:L27"/>
    <mergeCell ref="I24:J25"/>
    <mergeCell ref="I26:J27"/>
    <mergeCell ref="H31:J32"/>
    <mergeCell ref="K35:K36"/>
    <mergeCell ref="K37:K38"/>
    <mergeCell ref="I13:J14"/>
    <mergeCell ref="H16:J17"/>
    <mergeCell ref="I18:J19"/>
    <mergeCell ref="I20:J21"/>
    <mergeCell ref="I22:J23"/>
    <mergeCell ref="H3:J4"/>
    <mergeCell ref="I5:J6"/>
    <mergeCell ref="I7:J8"/>
    <mergeCell ref="I9:J10"/>
    <mergeCell ref="I11:J12"/>
    <mergeCell ref="A51:B52"/>
    <mergeCell ref="G51:H52"/>
    <mergeCell ref="D51:E52"/>
    <mergeCell ref="I51:L52"/>
    <mergeCell ref="I33:J34"/>
    <mergeCell ref="I35:J36"/>
    <mergeCell ref="I37:J38"/>
    <mergeCell ref="I39:J40"/>
    <mergeCell ref="I41:J42"/>
    <mergeCell ref="L37:L38"/>
    <mergeCell ref="L39:L40"/>
    <mergeCell ref="L41:L42"/>
    <mergeCell ref="K39:K40"/>
    <mergeCell ref="K41:K42"/>
    <mergeCell ref="L33:L34"/>
    <mergeCell ref="L35:L36"/>
  </mergeCells>
  <phoneticPr fontId="37"/>
  <hyperlinks>
    <hyperlink ref="G1:L1" r:id="rId1" display="※susiyad@outlook.jpへメール" xr:uid="{00000000-0004-0000-0400-000000000000}"/>
    <hyperlink ref="H47:L47" r:id="rId2" display="※susiyad@outlook.jpへメール" xr:uid="{00000000-0004-0000-0400-000001000000}"/>
  </hyperlinks>
  <pageMargins left="3.8888888888888903E-2" right="3.8888888888888903E-2" top="0.24" bottom="0.235416666666667" header="7.7777777777777807E-2" footer="3.8888888888888903E-2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4"/>
  <sheetViews>
    <sheetView workbookViewId="0">
      <selection activeCell="B22" sqref="B22:C22"/>
    </sheetView>
  </sheetViews>
  <sheetFormatPr defaultColWidth="9" defaultRowHeight="13.2"/>
  <cols>
    <col min="1" max="1" width="21.109375" customWidth="1"/>
    <col min="2" max="2" width="6.6640625" customWidth="1"/>
    <col min="3" max="3" width="18.109375" customWidth="1"/>
    <col min="4" max="4" width="20.6640625" customWidth="1"/>
    <col min="5" max="5" width="6.6640625" customWidth="1"/>
    <col min="6" max="6" width="18.109375" customWidth="1"/>
  </cols>
  <sheetData>
    <row r="1" spans="1:9" ht="23.4">
      <c r="A1" s="252" t="s">
        <v>0</v>
      </c>
      <c r="B1" s="252"/>
      <c r="C1" s="252"/>
      <c r="D1" s="252"/>
      <c r="E1" s="252"/>
      <c r="F1" s="252"/>
    </row>
    <row r="2" spans="1:9" ht="19.2">
      <c r="A2" s="12" t="s">
        <v>118</v>
      </c>
      <c r="B2" s="13"/>
      <c r="C2" s="13"/>
      <c r="D2" s="253" t="s">
        <v>115</v>
      </c>
      <c r="E2" s="253"/>
      <c r="F2" s="253"/>
      <c r="G2" s="14"/>
    </row>
    <row r="3" spans="1:9" ht="18" customHeight="1">
      <c r="A3" s="244" t="s">
        <v>146</v>
      </c>
      <c r="B3" s="245"/>
      <c r="C3" s="250"/>
      <c r="D3" s="254" t="s">
        <v>147</v>
      </c>
      <c r="E3" s="255"/>
      <c r="F3" s="256"/>
    </row>
    <row r="4" spans="1:9" ht="18" customHeight="1">
      <c r="A4" s="15" t="s">
        <v>148</v>
      </c>
      <c r="B4" s="238"/>
      <c r="C4" s="249"/>
      <c r="D4" s="15" t="s">
        <v>149</v>
      </c>
      <c r="E4" s="238"/>
      <c r="F4" s="239"/>
    </row>
    <row r="5" spans="1:9" ht="18" customHeight="1">
      <c r="A5" s="15" t="s">
        <v>150</v>
      </c>
      <c r="B5" s="238"/>
      <c r="C5" s="249"/>
      <c r="D5" s="15" t="s">
        <v>151</v>
      </c>
      <c r="E5" s="238"/>
      <c r="F5" s="239"/>
    </row>
    <row r="6" spans="1:9" ht="18" customHeight="1">
      <c r="A6" s="73" t="s">
        <v>152</v>
      </c>
      <c r="B6" s="238"/>
      <c r="C6" s="249"/>
      <c r="D6" s="15" t="s">
        <v>153</v>
      </c>
      <c r="E6" s="238"/>
      <c r="F6" s="239"/>
    </row>
    <row r="7" spans="1:9" ht="18" customHeight="1">
      <c r="A7" s="15" t="s">
        <v>154</v>
      </c>
      <c r="B7" s="238"/>
      <c r="C7" s="249"/>
      <c r="D7" s="15" t="s">
        <v>155</v>
      </c>
      <c r="E7" s="238"/>
      <c r="F7" s="239"/>
    </row>
    <row r="8" spans="1:9" ht="18" customHeight="1">
      <c r="A8" s="15" t="s">
        <v>156</v>
      </c>
      <c r="B8" s="238"/>
      <c r="C8" s="249"/>
      <c r="D8" s="15" t="s">
        <v>157</v>
      </c>
      <c r="E8" s="238"/>
      <c r="F8" s="239"/>
    </row>
    <row r="9" spans="1:9" ht="18" customHeight="1">
      <c r="A9" s="15" t="s">
        <v>158</v>
      </c>
      <c r="B9" s="238"/>
      <c r="C9" s="249"/>
      <c r="D9" s="15" t="s">
        <v>159</v>
      </c>
      <c r="E9" s="238"/>
      <c r="F9" s="239"/>
      <c r="G9" s="17"/>
      <c r="I9" s="17"/>
    </row>
    <row r="10" spans="1:9" ht="18" customHeight="1">
      <c r="A10" s="15" t="s">
        <v>160</v>
      </c>
      <c r="B10" s="238"/>
      <c r="C10" s="249"/>
      <c r="D10" s="15" t="s">
        <v>161</v>
      </c>
      <c r="E10" s="238"/>
      <c r="F10" s="239"/>
      <c r="I10" s="17"/>
    </row>
    <row r="11" spans="1:9" ht="18" customHeight="1">
      <c r="A11" s="72" t="s">
        <v>162</v>
      </c>
      <c r="B11" s="238"/>
      <c r="C11" s="249"/>
      <c r="D11" s="15" t="s">
        <v>163</v>
      </c>
      <c r="E11" s="238"/>
      <c r="F11" s="239"/>
    </row>
    <row r="12" spans="1:9" ht="18" customHeight="1">
      <c r="A12" s="18"/>
      <c r="B12" s="238"/>
      <c r="C12" s="249"/>
      <c r="D12" s="15" t="s">
        <v>164</v>
      </c>
      <c r="E12" s="238"/>
      <c r="F12" s="239"/>
    </row>
    <row r="13" spans="1:9" ht="18" customHeight="1">
      <c r="A13" s="19" t="s">
        <v>165</v>
      </c>
      <c r="B13" s="240"/>
      <c r="C13" s="251"/>
      <c r="D13" s="15" t="s">
        <v>166</v>
      </c>
      <c r="E13" s="238"/>
      <c r="F13" s="239"/>
    </row>
    <row r="14" spans="1:9" ht="18" customHeight="1">
      <c r="A14" s="244" t="s">
        <v>167</v>
      </c>
      <c r="B14" s="245"/>
      <c r="C14" s="250"/>
      <c r="D14" s="15" t="s">
        <v>168</v>
      </c>
      <c r="E14" s="238"/>
      <c r="F14" s="239"/>
    </row>
    <row r="15" spans="1:9" ht="18" customHeight="1">
      <c r="A15" s="20" t="s">
        <v>169</v>
      </c>
      <c r="B15" s="238"/>
      <c r="C15" s="249"/>
      <c r="D15" s="15"/>
      <c r="E15" s="238"/>
      <c r="F15" s="239"/>
    </row>
    <row r="16" spans="1:9" ht="18" customHeight="1">
      <c r="A16" s="20" t="s">
        <v>170</v>
      </c>
      <c r="B16" s="238"/>
      <c r="C16" s="249"/>
      <c r="D16" s="15"/>
      <c r="E16" s="238"/>
      <c r="F16" s="239"/>
    </row>
    <row r="17" spans="1:6" ht="18" customHeight="1">
      <c r="A17" s="20" t="s">
        <v>170</v>
      </c>
      <c r="B17" s="238"/>
      <c r="C17" s="249"/>
      <c r="D17" s="15"/>
      <c r="E17" s="238"/>
      <c r="F17" s="239"/>
    </row>
    <row r="18" spans="1:6" ht="18" customHeight="1">
      <c r="A18" s="15" t="s">
        <v>171</v>
      </c>
      <c r="B18" s="238"/>
      <c r="C18" s="249"/>
      <c r="D18" s="21"/>
      <c r="E18" s="238"/>
      <c r="F18" s="239"/>
    </row>
    <row r="19" spans="1:6" ht="18" customHeight="1">
      <c r="A19" s="15" t="s">
        <v>172</v>
      </c>
      <c r="B19" s="238"/>
      <c r="C19" s="249"/>
      <c r="D19" s="22" t="s">
        <v>165</v>
      </c>
      <c r="E19" s="240"/>
      <c r="F19" s="241"/>
    </row>
    <row r="20" spans="1:6" ht="18" customHeight="1">
      <c r="A20" s="15" t="s">
        <v>173</v>
      </c>
      <c r="B20" s="238"/>
      <c r="C20" s="239"/>
      <c r="D20" s="244" t="s">
        <v>174</v>
      </c>
      <c r="E20" s="245"/>
      <c r="F20" s="246"/>
    </row>
    <row r="21" spans="1:6" ht="18" customHeight="1">
      <c r="A21" s="15" t="s">
        <v>175</v>
      </c>
      <c r="B21" s="238"/>
      <c r="C21" s="239"/>
      <c r="D21" s="15" t="s">
        <v>176</v>
      </c>
      <c r="E21" s="238"/>
      <c r="F21" s="239"/>
    </row>
    <row r="22" spans="1:6" ht="18" customHeight="1">
      <c r="A22" s="15" t="s">
        <v>177</v>
      </c>
      <c r="B22" s="238"/>
      <c r="C22" s="239"/>
      <c r="E22" s="238"/>
      <c r="F22" s="239"/>
    </row>
    <row r="23" spans="1:6" ht="18" customHeight="1">
      <c r="A23" s="15" t="s">
        <v>178</v>
      </c>
      <c r="B23" s="238"/>
      <c r="C23" s="239"/>
      <c r="D23" s="15"/>
      <c r="E23" s="238"/>
      <c r="F23" s="239"/>
    </row>
    <row r="24" spans="1:6" ht="18" customHeight="1">
      <c r="A24" s="15" t="s">
        <v>179</v>
      </c>
      <c r="B24" s="238"/>
      <c r="C24" s="239"/>
      <c r="D24" s="15"/>
      <c r="E24" s="238"/>
      <c r="F24" s="239"/>
    </row>
    <row r="25" spans="1:6" ht="18" customHeight="1">
      <c r="A25" s="15" t="s">
        <v>180</v>
      </c>
      <c r="B25" s="238"/>
      <c r="C25" s="239"/>
      <c r="D25" s="15"/>
      <c r="E25" s="238"/>
      <c r="F25" s="239"/>
    </row>
    <row r="26" spans="1:6" ht="18" customHeight="1">
      <c r="A26" s="72" t="s">
        <v>181</v>
      </c>
      <c r="B26" s="238"/>
      <c r="C26" s="239"/>
      <c r="D26" s="18"/>
      <c r="E26" s="238"/>
      <c r="F26" s="239"/>
    </row>
    <row r="27" spans="1:6" ht="18" customHeight="1">
      <c r="A27" s="19" t="s">
        <v>165</v>
      </c>
      <c r="B27" s="240"/>
      <c r="C27" s="241"/>
      <c r="D27" s="19" t="s">
        <v>165</v>
      </c>
      <c r="E27" s="240"/>
      <c r="F27" s="241"/>
    </row>
    <row r="28" spans="1:6" ht="18" customHeight="1">
      <c r="A28" s="244" t="s">
        <v>182</v>
      </c>
      <c r="B28" s="245"/>
      <c r="C28" s="246"/>
      <c r="D28" s="244" t="s">
        <v>182</v>
      </c>
      <c r="E28" s="245"/>
      <c r="F28" s="246"/>
    </row>
    <row r="29" spans="1:6" ht="18" customHeight="1">
      <c r="A29" s="16" t="s">
        <v>183</v>
      </c>
      <c r="B29" s="238"/>
      <c r="C29" s="239"/>
      <c r="D29" s="23" t="s">
        <v>184</v>
      </c>
      <c r="E29" s="238"/>
      <c r="F29" s="239"/>
    </row>
    <row r="30" spans="1:6" ht="18" customHeight="1">
      <c r="A30" s="15"/>
      <c r="B30" s="238"/>
      <c r="C30" s="239"/>
      <c r="D30" s="23" t="s">
        <v>185</v>
      </c>
      <c r="E30" s="238"/>
      <c r="F30" s="239"/>
    </row>
    <row r="31" spans="1:6" ht="18" customHeight="1">
      <c r="A31" s="15"/>
      <c r="B31" s="238"/>
      <c r="C31" s="239"/>
      <c r="D31" s="23" t="s">
        <v>186</v>
      </c>
      <c r="E31" s="238"/>
      <c r="F31" s="239"/>
    </row>
    <row r="32" spans="1:6" ht="18" customHeight="1">
      <c r="A32" s="15"/>
      <c r="B32" s="238"/>
      <c r="C32" s="239"/>
      <c r="D32" s="23"/>
      <c r="E32" s="238"/>
      <c r="F32" s="239"/>
    </row>
    <row r="33" spans="1:11" ht="18" customHeight="1">
      <c r="A33" s="19" t="s">
        <v>165</v>
      </c>
      <c r="B33" s="240"/>
      <c r="C33" s="241"/>
      <c r="D33" s="19" t="s">
        <v>165</v>
      </c>
      <c r="E33" s="240"/>
      <c r="F33" s="241"/>
    </row>
    <row r="34" spans="1:11" ht="18" customHeight="1">
      <c r="A34" s="244" t="s">
        <v>187</v>
      </c>
      <c r="B34" s="245"/>
      <c r="C34" s="246"/>
      <c r="D34" s="244" t="s">
        <v>188</v>
      </c>
      <c r="E34" s="245"/>
      <c r="F34" s="246"/>
    </row>
    <row r="35" spans="1:11" ht="18" customHeight="1">
      <c r="A35" s="16" t="s">
        <v>189</v>
      </c>
      <c r="B35" s="238"/>
      <c r="C35" s="239"/>
      <c r="D35" s="15" t="s">
        <v>190</v>
      </c>
      <c r="E35" s="238"/>
      <c r="F35" s="239"/>
    </row>
    <row r="36" spans="1:11" ht="18" customHeight="1" thickBot="1">
      <c r="A36" s="19" t="s">
        <v>165</v>
      </c>
      <c r="B36" s="240"/>
      <c r="C36" s="241"/>
      <c r="D36" s="19" t="s">
        <v>165</v>
      </c>
      <c r="E36" s="240"/>
      <c r="F36" s="241"/>
    </row>
    <row r="37" spans="1:11" hidden="1"/>
    <row r="38" spans="1:11" ht="30" customHeight="1" thickBot="1">
      <c r="A38" s="242" t="s">
        <v>191</v>
      </c>
      <c r="B38" s="243"/>
      <c r="C38" s="115"/>
      <c r="D38" s="98"/>
      <c r="E38" s="98"/>
      <c r="F38" s="25" t="s">
        <v>137</v>
      </c>
    </row>
    <row r="39" spans="1:11" ht="25.95" customHeight="1" thickBot="1">
      <c r="A39" s="226" t="s">
        <v>192</v>
      </c>
      <c r="B39" s="227"/>
      <c r="C39" s="228"/>
      <c r="D39" s="229"/>
      <c r="E39" s="229"/>
      <c r="F39" s="230"/>
    </row>
    <row r="40" spans="1:11" ht="31.2" customHeight="1">
      <c r="A40" s="231" t="s">
        <v>193</v>
      </c>
      <c r="B40" s="232"/>
      <c r="C40" s="108" t="s">
        <v>194</v>
      </c>
      <c r="D40" s="192"/>
      <c r="E40" s="192"/>
      <c r="F40" s="109"/>
      <c r="J40" s="27"/>
      <c r="K40" s="27"/>
    </row>
    <row r="41" spans="1:11" ht="24.6">
      <c r="A41" s="107" t="s">
        <v>195</v>
      </c>
      <c r="B41" s="99"/>
      <c r="C41" s="99"/>
      <c r="D41" s="99"/>
      <c r="E41" s="99"/>
      <c r="F41" s="100"/>
      <c r="K41" s="28"/>
    </row>
    <row r="42" spans="1:11" ht="14.25" customHeight="1">
      <c r="A42" s="269" t="s">
        <v>196</v>
      </c>
      <c r="B42" s="214"/>
      <c r="C42" s="270" t="s">
        <v>197</v>
      </c>
      <c r="D42" s="214"/>
      <c r="E42" s="214"/>
      <c r="F42" s="215"/>
      <c r="K42" s="28"/>
    </row>
    <row r="43" spans="1:11" ht="9" customHeight="1">
      <c r="A43" s="108"/>
      <c r="B43" s="192"/>
      <c r="C43" s="192"/>
      <c r="D43" s="192"/>
      <c r="E43" s="192"/>
      <c r="F43" s="109"/>
    </row>
    <row r="44" spans="1:11" ht="20.399999999999999" customHeight="1">
      <c r="A44" s="233" t="s">
        <v>198</v>
      </c>
      <c r="B44" s="234"/>
      <c r="C44" s="235" t="s">
        <v>199</v>
      </c>
      <c r="D44" s="236"/>
      <c r="E44" s="236"/>
      <c r="F44" s="237"/>
    </row>
    <row r="45" spans="1:11" ht="20.399999999999999" customHeight="1" thickBot="1">
      <c r="A45" s="207" t="s">
        <v>200</v>
      </c>
      <c r="B45" s="208"/>
      <c r="C45" s="209" t="s">
        <v>201</v>
      </c>
      <c r="D45" s="209"/>
      <c r="E45" s="209"/>
      <c r="F45" s="210"/>
    </row>
    <row r="46" spans="1:11" ht="13.2" customHeight="1">
      <c r="A46" s="211" t="s">
        <v>214</v>
      </c>
      <c r="B46" s="222">
        <f>E36+E33+E27+B27+B33+B36+E19+B13</f>
        <v>0</v>
      </c>
      <c r="C46" s="223"/>
      <c r="D46" s="267" t="s">
        <v>215</v>
      </c>
      <c r="E46" s="222">
        <f>ROUNDDOWN(B46*1.08,0)</f>
        <v>0</v>
      </c>
      <c r="F46" s="223"/>
    </row>
    <row r="47" spans="1:11" ht="13.2" customHeight="1" thickBot="1">
      <c r="A47" s="212"/>
      <c r="B47" s="224"/>
      <c r="C47" s="225"/>
      <c r="D47" s="268"/>
      <c r="E47" s="224"/>
      <c r="F47" s="225"/>
    </row>
    <row r="48" spans="1:11" s="94" customFormat="1" ht="14.4">
      <c r="A48" s="94" t="s">
        <v>228</v>
      </c>
      <c r="B48" s="94" t="s">
        <v>229</v>
      </c>
      <c r="D48" s="94" t="s">
        <v>230</v>
      </c>
    </row>
    <row r="53" customFormat="1" ht="19.5" customHeight="1"/>
    <row r="54" customFormat="1" ht="24.75" customHeight="1"/>
  </sheetData>
  <mergeCells count="87">
    <mergeCell ref="A1:F1"/>
    <mergeCell ref="D2:F2"/>
    <mergeCell ref="A3:C3"/>
    <mergeCell ref="D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A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D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A28:C28"/>
    <mergeCell ref="D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A34:C34"/>
    <mergeCell ref="D34:F34"/>
    <mergeCell ref="B35:C35"/>
    <mergeCell ref="E35:F35"/>
    <mergeCell ref="B36:C36"/>
    <mergeCell ref="E36:F36"/>
    <mergeCell ref="A38:B38"/>
    <mergeCell ref="C38:E38"/>
    <mergeCell ref="A39:B39"/>
    <mergeCell ref="C39:F39"/>
    <mergeCell ref="A40:B40"/>
    <mergeCell ref="C40:F40"/>
    <mergeCell ref="A44:B44"/>
    <mergeCell ref="C44:F44"/>
    <mergeCell ref="A45:B45"/>
    <mergeCell ref="C45:F45"/>
    <mergeCell ref="A46:A47"/>
    <mergeCell ref="D46:D47"/>
    <mergeCell ref="A41:F41"/>
    <mergeCell ref="A42:B43"/>
    <mergeCell ref="C42:F43"/>
    <mergeCell ref="B46:C47"/>
    <mergeCell ref="E46:F47"/>
  </mergeCells>
  <phoneticPr fontId="37"/>
  <hyperlinks>
    <hyperlink ref="D2:F2" r:id="rId1" display="※susiyad@outlook.jpへメール" xr:uid="{00000000-0004-0000-0500-000000000000}"/>
  </hyperlinks>
  <pageMargins left="0.51180555555555596" right="0.15625" top="0.235416666666667" bottom="0.196527777777778" header="0.118055555555556" footer="3.8888888888888903E-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"/>
  <sheetViews>
    <sheetView workbookViewId="0">
      <selection activeCell="B22" sqref="B22:C22"/>
    </sheetView>
  </sheetViews>
  <sheetFormatPr defaultColWidth="20" defaultRowHeight="42" customHeight="1"/>
  <cols>
    <col min="1" max="1" width="20" style="2" customWidth="1"/>
    <col min="2" max="16384" width="20" style="2"/>
  </cols>
  <sheetData>
    <row r="1" spans="1:7" s="1" customFormat="1" ht="42" customHeight="1">
      <c r="A1" s="3"/>
      <c r="B1" s="4" t="s">
        <v>205</v>
      </c>
      <c r="C1" s="5" t="s">
        <v>206</v>
      </c>
      <c r="D1" s="4" t="s">
        <v>207</v>
      </c>
      <c r="E1" s="5" t="s">
        <v>206</v>
      </c>
      <c r="F1" s="4" t="s">
        <v>208</v>
      </c>
      <c r="G1" s="5" t="s">
        <v>206</v>
      </c>
    </row>
    <row r="2" spans="1:7" ht="42" customHeight="1">
      <c r="A2" s="6" t="s">
        <v>209</v>
      </c>
      <c r="B2" s="7">
        <v>1458</v>
      </c>
      <c r="C2" s="8">
        <v>1603</v>
      </c>
      <c r="D2" s="7">
        <v>1018</v>
      </c>
      <c r="E2" s="8">
        <v>1119</v>
      </c>
      <c r="F2" s="7">
        <v>715</v>
      </c>
      <c r="G2" s="8">
        <v>786</v>
      </c>
    </row>
    <row r="3" spans="1:7" ht="42" customHeight="1">
      <c r="A3" s="6" t="s">
        <v>210</v>
      </c>
      <c r="B3" s="7">
        <v>2915</v>
      </c>
      <c r="C3" s="8">
        <v>3206</v>
      </c>
      <c r="D3" s="7">
        <v>2035</v>
      </c>
      <c r="E3" s="8">
        <v>2238</v>
      </c>
      <c r="F3" s="7">
        <v>1430</v>
      </c>
      <c r="G3" s="8">
        <v>1573</v>
      </c>
    </row>
    <row r="4" spans="1:7" ht="42" customHeight="1">
      <c r="A4" s="6" t="s">
        <v>211</v>
      </c>
      <c r="B4" s="7">
        <v>4373</v>
      </c>
      <c r="C4" s="8">
        <v>4810</v>
      </c>
      <c r="D4" s="7">
        <v>3053</v>
      </c>
      <c r="E4" s="8">
        <v>3358</v>
      </c>
      <c r="F4" s="7">
        <v>2145</v>
      </c>
      <c r="G4" s="8">
        <v>2359</v>
      </c>
    </row>
    <row r="5" spans="1:7" ht="42" customHeight="1">
      <c r="A5" s="6" t="s">
        <v>212</v>
      </c>
      <c r="B5" s="7">
        <v>5830</v>
      </c>
      <c r="C5" s="8">
        <v>6413</v>
      </c>
      <c r="D5" s="7">
        <v>4070</v>
      </c>
      <c r="E5" s="8">
        <v>4477</v>
      </c>
      <c r="F5" s="7">
        <v>2860</v>
      </c>
      <c r="G5" s="8">
        <v>3146</v>
      </c>
    </row>
    <row r="6" spans="1:7" ht="42" customHeight="1">
      <c r="A6" s="6" t="s">
        <v>213</v>
      </c>
      <c r="B6" s="7">
        <v>7288</v>
      </c>
      <c r="C6" s="8">
        <v>8016</v>
      </c>
      <c r="D6" s="7">
        <v>5088</v>
      </c>
      <c r="E6" s="8">
        <v>5596</v>
      </c>
      <c r="F6" s="9"/>
      <c r="G6" s="10"/>
    </row>
    <row r="7" spans="1:7" ht="42" customHeight="1">
      <c r="B7" s="11"/>
      <c r="C7" s="11"/>
      <c r="D7" s="11"/>
      <c r="E7" s="11"/>
      <c r="F7" s="11"/>
      <c r="G7" s="11"/>
    </row>
  </sheetData>
  <phoneticPr fontId="37"/>
  <pageMargins left="7.7777777777777807E-2" right="3.8888888888888903E-2" top="0.235416666666667" bottom="1" header="7.7777777777777807E-2" footer="0.5118055555555559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180C-7923-4D23-8E36-C28DC6FE4470}">
  <dimension ref="A1:I26"/>
  <sheetViews>
    <sheetView workbookViewId="0">
      <selection activeCell="B22" sqref="B22:C22"/>
    </sheetView>
  </sheetViews>
  <sheetFormatPr defaultColWidth="9" defaultRowHeight="28.2" customHeight="1"/>
  <cols>
    <col min="1" max="1" width="21.109375" style="96" customWidth="1"/>
    <col min="2" max="2" width="6.6640625" style="96" customWidth="1"/>
    <col min="3" max="3" width="18.109375" style="96" customWidth="1"/>
    <col min="4" max="4" width="20.6640625" style="96" customWidth="1"/>
    <col min="5" max="5" width="6.6640625" style="96" customWidth="1"/>
    <col min="6" max="6" width="18.109375" style="96" customWidth="1"/>
    <col min="7" max="16384" width="9" style="96"/>
  </cols>
  <sheetData>
    <row r="1" spans="1:9" ht="9.6" customHeight="1">
      <c r="A1" s="300"/>
      <c r="B1" s="300"/>
      <c r="C1" s="300"/>
      <c r="D1" s="300"/>
      <c r="E1" s="300"/>
      <c r="F1" s="300"/>
    </row>
    <row r="2" spans="1:9" ht="28.2" customHeight="1" thickBot="1">
      <c r="A2" s="279" t="s">
        <v>118</v>
      </c>
      <c r="B2" s="279"/>
      <c r="C2" s="279"/>
      <c r="D2" s="279"/>
      <c r="E2" s="279"/>
      <c r="F2" s="279"/>
    </row>
    <row r="3" spans="1:9" ht="28.2" customHeight="1">
      <c r="A3" s="301" t="s">
        <v>259</v>
      </c>
      <c r="B3" s="302"/>
      <c r="C3" s="303"/>
      <c r="D3" s="304" t="s">
        <v>260</v>
      </c>
      <c r="E3" s="305"/>
      <c r="F3" s="306"/>
    </row>
    <row r="4" spans="1:9" ht="28.2" customHeight="1">
      <c r="A4" s="288" t="s">
        <v>257</v>
      </c>
      <c r="B4" s="289"/>
      <c r="C4" s="290"/>
      <c r="D4" s="288" t="s">
        <v>261</v>
      </c>
      <c r="E4" s="289"/>
      <c r="F4" s="290"/>
    </row>
    <row r="5" spans="1:9" ht="28.2" customHeight="1">
      <c r="A5" s="288" t="s">
        <v>258</v>
      </c>
      <c r="B5" s="289"/>
      <c r="C5" s="290"/>
      <c r="D5" s="288" t="s">
        <v>262</v>
      </c>
      <c r="E5" s="289"/>
      <c r="F5" s="290"/>
    </row>
    <row r="6" spans="1:9" ht="28.2" customHeight="1">
      <c r="A6" s="288" t="s">
        <v>252</v>
      </c>
      <c r="B6" s="289"/>
      <c r="C6" s="290"/>
      <c r="D6" s="288" t="s">
        <v>263</v>
      </c>
      <c r="E6" s="289"/>
      <c r="F6" s="290"/>
    </row>
    <row r="7" spans="1:9" ht="28.2" customHeight="1">
      <c r="A7" s="288" t="s">
        <v>253</v>
      </c>
      <c r="B7" s="289"/>
      <c r="C7" s="290"/>
      <c r="D7" s="288" t="s">
        <v>264</v>
      </c>
      <c r="E7" s="289"/>
      <c r="F7" s="290"/>
    </row>
    <row r="8" spans="1:9" ht="28.2" customHeight="1">
      <c r="A8" s="288" t="s">
        <v>251</v>
      </c>
      <c r="B8" s="289"/>
      <c r="C8" s="290"/>
      <c r="D8" s="280"/>
      <c r="E8" s="281"/>
      <c r="F8" s="282"/>
    </row>
    <row r="9" spans="1:9" ht="28.2" customHeight="1">
      <c r="A9" s="288" t="s">
        <v>256</v>
      </c>
      <c r="B9" s="289"/>
      <c r="C9" s="290"/>
      <c r="D9" s="280"/>
      <c r="E9" s="281"/>
      <c r="F9" s="282"/>
      <c r="G9" s="97"/>
      <c r="I9" s="97"/>
    </row>
    <row r="10" spans="1:9" ht="28.2" customHeight="1">
      <c r="A10" s="288" t="s">
        <v>254</v>
      </c>
      <c r="B10" s="289"/>
      <c r="C10" s="290"/>
      <c r="D10" s="280"/>
      <c r="E10" s="281"/>
      <c r="F10" s="282"/>
      <c r="I10" s="97"/>
    </row>
    <row r="11" spans="1:9" ht="28.2" customHeight="1">
      <c r="A11" s="288" t="s">
        <v>255</v>
      </c>
      <c r="B11" s="289"/>
      <c r="C11" s="290"/>
      <c r="D11" s="280"/>
      <c r="E11" s="281"/>
      <c r="F11" s="282"/>
    </row>
    <row r="12" spans="1:9" ht="28.2" customHeight="1" thickBot="1">
      <c r="A12" s="283"/>
      <c r="B12" s="284"/>
      <c r="C12" s="285"/>
      <c r="D12" s="283"/>
      <c r="E12" s="284"/>
      <c r="F12" s="285"/>
    </row>
    <row r="13" spans="1:9" ht="28.2" customHeight="1">
      <c r="A13" s="291" t="s">
        <v>279</v>
      </c>
      <c r="B13" s="286"/>
      <c r="C13" s="286"/>
      <c r="D13" s="286" t="s">
        <v>278</v>
      </c>
      <c r="E13" s="286"/>
      <c r="F13" s="287"/>
    </row>
    <row r="14" spans="1:9" ht="28.2" customHeight="1">
      <c r="A14" s="292" t="s">
        <v>266</v>
      </c>
      <c r="B14" s="277"/>
      <c r="C14" s="277"/>
      <c r="D14" s="277" t="s">
        <v>275</v>
      </c>
      <c r="E14" s="277"/>
      <c r="F14" s="278"/>
    </row>
    <row r="15" spans="1:9" ht="28.2" customHeight="1">
      <c r="A15" s="293"/>
      <c r="B15" s="294"/>
      <c r="C15" s="294"/>
      <c r="D15" s="277" t="s">
        <v>267</v>
      </c>
      <c r="E15" s="277"/>
      <c r="F15" s="278"/>
    </row>
    <row r="16" spans="1:9" ht="28.2" customHeight="1">
      <c r="A16" s="275" t="s">
        <v>276</v>
      </c>
      <c r="B16" s="276"/>
      <c r="C16" s="276"/>
      <c r="D16" s="277" t="s">
        <v>268</v>
      </c>
      <c r="E16" s="277"/>
      <c r="F16" s="278"/>
    </row>
    <row r="17" spans="1:6" ht="28.2" customHeight="1">
      <c r="A17" s="292" t="s">
        <v>270</v>
      </c>
      <c r="B17" s="277"/>
      <c r="C17" s="277"/>
      <c r="D17" s="277" t="s">
        <v>269</v>
      </c>
      <c r="E17" s="277"/>
      <c r="F17" s="278"/>
    </row>
    <row r="18" spans="1:6" ht="28.2" customHeight="1">
      <c r="A18" s="292" t="s">
        <v>271</v>
      </c>
      <c r="B18" s="277"/>
      <c r="C18" s="277"/>
      <c r="D18" s="277" t="s">
        <v>272</v>
      </c>
      <c r="E18" s="277"/>
      <c r="F18" s="278"/>
    </row>
    <row r="19" spans="1:6" ht="28.2" customHeight="1">
      <c r="A19" s="292" t="s">
        <v>274</v>
      </c>
      <c r="B19" s="277"/>
      <c r="C19" s="277"/>
      <c r="D19" s="294"/>
      <c r="E19" s="294"/>
      <c r="F19" s="297"/>
    </row>
    <row r="20" spans="1:6" ht="28.2" customHeight="1">
      <c r="A20" s="295"/>
      <c r="B20" s="296"/>
      <c r="C20" s="296"/>
      <c r="D20" s="298" t="s">
        <v>286</v>
      </c>
      <c r="E20" s="298"/>
      <c r="F20" s="299"/>
    </row>
    <row r="21" spans="1:6" ht="28.2" customHeight="1">
      <c r="A21" s="275" t="s">
        <v>277</v>
      </c>
      <c r="B21" s="276"/>
      <c r="C21" s="276"/>
      <c r="D21" s="277" t="s">
        <v>280</v>
      </c>
      <c r="E21" s="277"/>
      <c r="F21" s="278"/>
    </row>
    <row r="22" spans="1:6" ht="28.2" customHeight="1">
      <c r="A22" s="292" t="s">
        <v>265</v>
      </c>
      <c r="B22" s="277"/>
      <c r="C22" s="277"/>
      <c r="D22" s="277" t="s">
        <v>281</v>
      </c>
      <c r="E22" s="277"/>
      <c r="F22" s="278"/>
    </row>
    <row r="23" spans="1:6" ht="28.2" customHeight="1">
      <c r="A23" s="292" t="s">
        <v>273</v>
      </c>
      <c r="B23" s="277"/>
      <c r="C23" s="277"/>
      <c r="D23" s="277" t="s">
        <v>282</v>
      </c>
      <c r="E23" s="277"/>
      <c r="F23" s="278"/>
    </row>
    <row r="24" spans="1:6" ht="28.2" customHeight="1">
      <c r="A24" s="295"/>
      <c r="B24" s="296"/>
      <c r="C24" s="296"/>
      <c r="D24" s="277" t="s">
        <v>283</v>
      </c>
      <c r="E24" s="277"/>
      <c r="F24" s="278"/>
    </row>
    <row r="25" spans="1:6" ht="28.2" customHeight="1">
      <c r="A25" s="295"/>
      <c r="B25" s="296"/>
      <c r="C25" s="296"/>
      <c r="D25" s="277" t="s">
        <v>284</v>
      </c>
      <c r="E25" s="277"/>
      <c r="F25" s="278"/>
    </row>
    <row r="26" spans="1:6" ht="28.2" customHeight="1" thickBot="1">
      <c r="A26" s="271"/>
      <c r="B26" s="272"/>
      <c r="C26" s="272"/>
      <c r="D26" s="273" t="s">
        <v>285</v>
      </c>
      <c r="E26" s="273"/>
      <c r="F26" s="274"/>
    </row>
  </sheetData>
  <sortState xmlns:xlrd2="http://schemas.microsoft.com/office/spreadsheetml/2017/richdata2" ref="A4:C11">
    <sortCondition ref="A4:A11"/>
  </sortState>
  <mergeCells count="50">
    <mergeCell ref="D7:F7"/>
    <mergeCell ref="D6:F6"/>
    <mergeCell ref="D5:F5"/>
    <mergeCell ref="A1:F1"/>
    <mergeCell ref="A3:C3"/>
    <mergeCell ref="D3:F3"/>
    <mergeCell ref="D4:F4"/>
    <mergeCell ref="A11:C11"/>
    <mergeCell ref="A4:C4"/>
    <mergeCell ref="A9:C9"/>
    <mergeCell ref="A8:C8"/>
    <mergeCell ref="A5:C5"/>
    <mergeCell ref="A10:C10"/>
    <mergeCell ref="A25:C25"/>
    <mergeCell ref="D25:F25"/>
    <mergeCell ref="D21:F21"/>
    <mergeCell ref="D15:F15"/>
    <mergeCell ref="D16:F16"/>
    <mergeCell ref="A20:C20"/>
    <mergeCell ref="D19:F19"/>
    <mergeCell ref="D23:F23"/>
    <mergeCell ref="D24:F24"/>
    <mergeCell ref="D20:F20"/>
    <mergeCell ref="D22:F22"/>
    <mergeCell ref="A23:C23"/>
    <mergeCell ref="A24:C24"/>
    <mergeCell ref="A14:C14"/>
    <mergeCell ref="A18:C18"/>
    <mergeCell ref="A19:C19"/>
    <mergeCell ref="D14:F14"/>
    <mergeCell ref="A22:C22"/>
    <mergeCell ref="A17:C17"/>
    <mergeCell ref="A16:C16"/>
    <mergeCell ref="A15:C15"/>
    <mergeCell ref="A26:C26"/>
    <mergeCell ref="D26:F26"/>
    <mergeCell ref="A21:C21"/>
    <mergeCell ref="D17:F17"/>
    <mergeCell ref="A2:F2"/>
    <mergeCell ref="D8:F8"/>
    <mergeCell ref="D9:F9"/>
    <mergeCell ref="D10:F10"/>
    <mergeCell ref="D11:F11"/>
    <mergeCell ref="D12:F12"/>
    <mergeCell ref="D13:F13"/>
    <mergeCell ref="A7:C7"/>
    <mergeCell ref="A6:C6"/>
    <mergeCell ref="A12:C12"/>
    <mergeCell ref="A13:C13"/>
    <mergeCell ref="D18:F18"/>
  </mergeCells>
  <phoneticPr fontId="37"/>
  <pageMargins left="0.65" right="0.23" top="0.42" bottom="0.38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握り</vt:lpstr>
      <vt:lpstr>セット</vt:lpstr>
      <vt:lpstr>サイド</vt:lpstr>
      <vt:lpstr>握り　印刷用</vt:lpstr>
      <vt:lpstr>セット　印刷用</vt:lpstr>
      <vt:lpstr>サイド　印刷用</vt:lpstr>
      <vt:lpstr>パントリー松竹梅</vt:lpstr>
      <vt:lpstr>ドリンク・デザート</vt:lpstr>
      <vt:lpstr>セット!Print_Area</vt:lpstr>
      <vt:lpstr>握り!Print_Area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susiya</dc:creator>
  <cp:keywords/>
  <dc:description/>
  <cp:lastModifiedBy>drecome_7333</cp:lastModifiedBy>
  <cp:revision/>
  <cp:lastPrinted>2023-01-06T02:47:20Z</cp:lastPrinted>
  <dcterms:created xsi:type="dcterms:W3CDTF">2019-05-02T02:18:00Z</dcterms:created>
  <dcterms:modified xsi:type="dcterms:W3CDTF">2023-01-06T04:28:47Z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